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workbook.xml" ContentType="application/vnd.openxmlformats-officedocument.spreadsheetml.sheet.main+xml"/>
  <Override PartName="/xl/theme/theme1.xml" ContentType="application/vnd.openxmlformats-officedocument.theme+xml"/>
  <Override PartName="/xl/comments3.xml" ContentType="application/vnd.openxmlformats-officedocument.spreadsheetml.comments+xml"/>
  <Override PartName="/xl/styles.xml" ContentType="application/vnd.openxmlformats-officedocument.spreadsheetml.styles+xml"/>
  <Override PartName="/xl/worksheets/_rels/sheet5.xml.rels" ContentType="application/vnd.openxmlformats-package.relationships+xml"/>
  <Override PartName="/xl/worksheets/_rels/sheet4.xml.rels" ContentType="application/vnd.openxmlformats-package.relationships+xml"/>
  <Override PartName="/xl/worksheets/_rels/sheet3.xml.rels" ContentType="application/vnd.openxmlformats-package.relationships+xml"/>
  <Override PartName="/xl/worksheets/_rels/sheet2.xml.rels" ContentType="application/vnd.openxmlformats-package.relationship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vmlDrawing1.vml" ContentType="application/vnd.openxmlformats-officedocument.vmlDrawing"/>
  <Override PartName="/xl/drawings/_rels/drawing4.xml.rels" ContentType="application/vnd.openxmlformats-package.relationships+xml"/>
  <Override PartName="/xl/drawings/_rels/drawing1.xml.rels" ContentType="application/vnd.openxmlformats-package.relationships+xml"/>
  <Override PartName="/xl/drawings/drawing3.xml" ContentType="application/vnd.openxmlformats-officedocument.drawing+xml"/>
  <Override PartName="/xl/drawings/vmlDrawing2.vml" ContentType="application/vnd.openxmlformats-officedocument.vmlDrawing"/>
  <Override PartName="/xl/drawings/drawing4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_rels/workbook.xml.rels" ContentType="application/vnd.openxmlformats-package.relationships+xml"/>
  <Override PartName="/xl/comments4.xml" ContentType="application/vnd.openxmlformats-officedocument.spreadsheetml.comments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Start Here" sheetId="1" state="visible" r:id="rId3"/>
    <sheet name="Summary" sheetId="2" state="visible" r:id="rId4"/>
    <sheet name="Practice" sheetId="3" state="visible" r:id="rId5"/>
    <sheet name="Mistakes" sheetId="4" state="visible" r:id="rId6"/>
    <sheet name="Mocks" sheetId="5" state="visible" r:id="rId7"/>
    <sheet name="Lists" sheetId="6" state="visible" r:id="rId8"/>
  </sheets>
  <definedNames>
    <definedName function="false" hidden="true" localSheetId="3" name="_xlnm._FilterDatabase" vbProcedure="false">Mistakes!$A$4:$M$504</definedName>
    <definedName function="false" hidden="true" localSheetId="2" name="_xlnm._FilterDatabase" vbProcedure="false">Practice!$A$4:$L$304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comments3.xml><?xml version="1.0" encoding="utf-8"?>
<comments xmlns="http://schemas.openxmlformats.org/spreadsheetml/2006/main" xmlns:xdr="http://schemas.openxmlformats.org/drawingml/2006/spreadsheetDrawing">
  <authors>
    <author>Unknown Author</author>
  </authors>
  <commentList>
    <comment ref="G4" authorId="0">
      <text>
        <r>
          <rPr>
            <sz val="10"/>
            <rFont val="Arial"/>
            <family val="2"/>
          </rPr>
          <t xml:space="preserve">Total minutes for the whole set, including reading time for RC passages.</t>
        </r>
      </text>
    </comment>
  </commentList>
</comments>
</file>

<file path=xl/comments4.xml><?xml version="1.0" encoding="utf-8"?>
<comments xmlns="http://schemas.openxmlformats.org/spreadsheetml/2006/main" xmlns:xdr="http://schemas.openxmlformats.org/drawingml/2006/spreadsheetDrawing">
  <authors>
    <author>Unknown Author</author>
  </authors>
  <commentList>
    <comment ref="H4" authorId="0">
      <text>
        <r>
          <rPr>
            <sz val="10"/>
            <rFont val="Arial"/>
            <family val="2"/>
          </rPr>
          <t xml:space="preserve">Pick the main reason. The hints for each reason are on the Lists tab.</t>
        </r>
      </text>
    </comment>
    <comment ref="J4" authorId="0">
      <text>
        <r>
          <rPr>
            <sz val="10"/>
            <rFont val="Arial"/>
            <family val="2"/>
          </rPr>
          <t xml:space="preserve">One concrete action you can actually do: 'test 0 and negatives on every QC', not 'be more careful'.</t>
        </r>
      </text>
    </comment>
    <comment ref="L4" authorId="0">
      <text>
        <r>
          <rPr>
            <sz val="10"/>
            <rFont val="Arial"/>
            <family val="2"/>
          </rPr>
          <t xml:space="preserve">When Status says Redo DUE, try the question again without notes and record Right or Wrong.</t>
        </r>
      </text>
    </comment>
  </commentList>
</comments>
</file>

<file path=xl/sharedStrings.xml><?xml version="1.0" encoding="utf-8"?>
<sst xmlns="http://schemas.openxmlformats.org/spreadsheetml/2006/main" count="300" uniqueCount="205">
  <si>
    <t xml:space="preserve">GRE Error Log Essential  |  v1.0</t>
  </si>
  <si>
    <t xml:space="preserve">Prepared for the gre.myprepclub.com study community  ·  Simple, focused, built for the current GRE</t>
  </si>
  <si>
    <t xml:space="preserve">THE IDEA</t>
  </si>
  <si>
    <t xml:space="preserve">Don't log every question. Log every practice SET in one line, and only the questions you MISSED or GUESSED in detail.</t>
  </si>
  <si>
    <t xml:space="preserve">The value of an error log is the 'why' and the 'next time': be specific, then check that it stops happening.</t>
  </si>
  <si>
    <t xml:space="preserve">Two tabs on purpose: Practice gives accuracy and pace per set, Mistakes gives the diagnosis per question. Merging them loses one or the other.</t>
  </si>
  <si>
    <t xml:space="preserve">3 HABITS</t>
  </si>
  <si>
    <t xml:space="preserve">1  After each set</t>
  </si>
  <si>
    <t xml:space="preserve">Practice tab: one row with the question type, how many questions, how many right, and the minutes it took.</t>
  </si>
  <si>
    <t xml:space="preserve">2  For each miss or guess</t>
  </si>
  <si>
    <t xml:space="preserve">Mistakes tab: why you missed it, what exactly went wrong, and one concrete thing you'll do next time.</t>
  </si>
  <si>
    <t xml:space="preserve">3  Once a week</t>
  </si>
  <si>
    <t xml:space="preserve">Summary tab: redo the questions marked Redo DUE and follow the lines under 'This week'. Tip: filter Mistakes by Status to see only what is due.</t>
  </si>
  <si>
    <t xml:space="preserve">FIRST TIME</t>
  </si>
  <si>
    <t xml:space="preserve">Test date</t>
  </si>
  <si>
    <t xml:space="preserve">Type it in the yellow cell on Summary.</t>
  </si>
  <si>
    <t xml:space="preserve">Sample rows</t>
  </si>
  <si>
    <t xml:space="preserve">Pale yellow rows are examples. Select the whole rows and delete them (Practice, Mistakes, Mocks).</t>
  </si>
  <si>
    <t xml:space="preserve">Colours</t>
  </si>
  <si>
    <t xml:space="preserve">White = you type. Blue = automatic. Yellow = settings you can change.</t>
  </si>
  <si>
    <t xml:space="preserve">GOOD VS WEAK ENTRIES</t>
  </si>
  <si>
    <t xml:space="preserve">Weak</t>
  </si>
  <si>
    <t xml:space="preserve">Why: careless.   Next time: be more careful.</t>
  </si>
  <si>
    <t xml:space="preserve">Good</t>
  </si>
  <si>
    <t xml:space="preserve">Why: careless / calculation slip.   What went wrong: copied 0.5 as 5.   Next time: re-read every number I copy.</t>
  </si>
  <si>
    <t xml:space="preserve">QUICK ANSWERS</t>
  </si>
  <si>
    <t xml:space="preserve">Mixed sets</t>
  </si>
  <si>
    <t xml:space="preserve">Timed sections with several types: pick Mixed Verbal or Mixed Quant on Practice; log each miss with its own type.</t>
  </si>
  <si>
    <t xml:space="preserve">Pace</t>
  </si>
  <si>
    <t xml:space="preserve">Slow = more than 10% over the target time. Targets add up to the real GRE pace and can be changed on Lists.</t>
  </si>
  <si>
    <t xml:space="preserve">Redo</t>
  </si>
  <si>
    <t xml:space="preserve">Each mistake comes back after 7 days (change it on Lists). Do it without notes; Right = Done. Wrong = Redo again: try it again in a few days, then change the result to Right.</t>
  </si>
  <si>
    <t xml:space="preserve">Easy misses</t>
  </si>
  <si>
    <t xml:space="preserve">Mistakes on Easy questions are points you should not be losing: the Summary counts them separately.</t>
  </si>
  <si>
    <t xml:space="preserve">Changing lists</t>
  </si>
  <si>
    <t xml:space="preserve">On Lists, hide a row to retire an item; don't delete it.</t>
  </si>
  <si>
    <t xml:space="preserve">Long Mistakes tab?</t>
  </si>
  <si>
    <t xml:space="preserve">Filter the Status column to hide Done rows. Don't delete them: the Summary uses your full history to find patterns.</t>
  </si>
  <si>
    <t xml:space="preserve">Works in Excel and Google Sheets (in Sheets: File &gt; Make a copy, then use your own copy).</t>
  </si>
  <si>
    <t xml:space="preserve">GRE Error Log Essential  |  Summary</t>
  </si>
  <si>
    <t xml:space="preserve">Updates by itself. Check it once a week and do the 3 things in 'This week'.</t>
  </si>
  <si>
    <t xml:space="preserve">My test date:</t>
  </si>
  <si>
    <t xml:space="preserve">Days to go:</t>
  </si>
  <si>
    <t xml:space="preserve">(sample date: change it)</t>
  </si>
  <si>
    <t xml:space="preserve">Practice by Type</t>
  </si>
  <si>
    <t xml:space="preserve">Questions</t>
  </si>
  <si>
    <t xml:space="preserve">Correct</t>
  </si>
  <si>
    <t xml:space="preserve">Accuracy</t>
  </si>
  <si>
    <t xml:space="preserve">Sec / Question</t>
  </si>
  <si>
    <t xml:space="preserve">Target</t>
  </si>
  <si>
    <t xml:space="preserve">At a Glance</t>
  </si>
  <si>
    <t xml:space="preserve">Verbal</t>
  </si>
  <si>
    <t xml:space="preserve">Quant</t>
  </si>
  <si>
    <t xml:space="preserve">TC</t>
  </si>
  <si>
    <t xml:space="preserve">Accuracy, all practice</t>
  </si>
  <si>
    <t xml:space="preserve">SE</t>
  </si>
  <si>
    <t xml:space="preserve">Accuracy, last 7 days</t>
  </si>
  <si>
    <t xml:space="preserve">RC</t>
  </si>
  <si>
    <t xml:space="preserve">Misses + guesses logged</t>
  </si>
  <si>
    <t xml:space="preserve">CR</t>
  </si>
  <si>
    <t xml:space="preserve">...on EASY questions</t>
  </si>
  <si>
    <t xml:space="preserve">Mixed Verbal</t>
  </si>
  <si>
    <t xml:space="preserve">Right only by guessing</t>
  </si>
  <si>
    <t xml:space="preserve">VERBAL TOTAL</t>
  </si>
  <si>
    <t xml:space="preserve">Redos due now</t>
  </si>
  <si>
    <t xml:space="preserve">QC</t>
  </si>
  <si>
    <t xml:space="preserve">PS</t>
  </si>
  <si>
    <t xml:space="preserve">Mocks &amp; Housekeeping</t>
  </si>
  <si>
    <t xml:space="preserve">Value</t>
  </si>
  <si>
    <t xml:space="preserve">MAC</t>
  </si>
  <si>
    <t xml:space="preserve">Latest mock total</t>
  </si>
  <si>
    <t xml:space="preserve">NE</t>
  </si>
  <si>
    <t xml:space="preserve">Best mock total</t>
  </si>
  <si>
    <t xml:space="preserve">DI</t>
  </si>
  <si>
    <t xml:space="preserve">Change since first mock</t>
  </si>
  <si>
    <t xml:space="preserve">Mixed Quant</t>
  </si>
  <si>
    <t xml:space="preserve">SAMPLE rows still in the file</t>
  </si>
  <si>
    <t xml:space="preserve">QUANT TOTAL</t>
  </si>
  <si>
    <t xml:space="preserve">Rows with a missing or unrecognised question type</t>
  </si>
  <si>
    <t xml:space="preserve">Pace: Slow = more than 10% over target. Totals' targets = real GRE pace.</t>
  </si>
  <si>
    <t xml:space="preserve">Why I Miss Questions</t>
  </si>
  <si>
    <t xml:space="preserve">Total</t>
  </si>
  <si>
    <t xml:space="preserve">Share</t>
  </si>
  <si>
    <t xml:space="preserve">Topics With Most Mistakes</t>
  </si>
  <si>
    <t xml:space="preserve">Mistakes</t>
  </si>
  <si>
    <t xml:space="preserve">This week</t>
  </si>
  <si>
    <t xml:space="preserve">Practice Sets</t>
  </si>
  <si>
    <t xml:space="preserve">One row per practice set or session, right after you finish it. White = you type, blue = automatic.</t>
  </si>
  <si>
    <t xml:space="preserve">Date</t>
  </si>
  <si>
    <t xml:space="preserve">Question Type</t>
  </si>
  <si>
    <t xml:space="preserve">Section</t>
  </si>
  <si>
    <t xml:space="preserve">Source / Set</t>
  </si>
  <si>
    <t xml:space="preserve"># Questions</t>
  </si>
  <si>
    <t xml:space="preserve"># Correct</t>
  </si>
  <si>
    <t xml:space="preserve">Minutes</t>
  </si>
  <si>
    <t xml:space="preserve">Seconds per Question</t>
  </si>
  <si>
    <t xml:space="preserve">Target (sec)</t>
  </si>
  <si>
    <t xml:space="preserve">Notes</t>
  </si>
  <si>
    <t xml:space="preserve">SAMPLE – Official Verbal set 3</t>
  </si>
  <si>
    <t xml:space="preserve">SAMPLE – Official Quant set 2</t>
  </si>
  <si>
    <t xml:space="preserve">SAMPLE – 2 passages</t>
  </si>
  <si>
    <t xml:space="preserve">SAMPLE – GRE Prep Club daily</t>
  </si>
  <si>
    <t xml:space="preserve">SAMPLE – timed section</t>
  </si>
  <si>
    <t xml:space="preserve">One row for every question you got WRONG or GUESSED right. Be specific: 'careless' alone won't help you; 'copied 0.5 as 5' will.</t>
  </si>
  <si>
    <t xml:space="preserve">Topic</t>
  </si>
  <si>
    <t xml:space="preserve">Source / Question ID</t>
  </si>
  <si>
    <t xml:space="preserve">Difficulty</t>
  </si>
  <si>
    <t xml:space="preserve">Result</t>
  </si>
  <si>
    <t xml:space="preserve">Why I missed it</t>
  </si>
  <si>
    <t xml:space="preserve">What exactly went wrong</t>
  </si>
  <si>
    <t xml:space="preserve">Next time I will...</t>
  </si>
  <si>
    <t xml:space="preserve">Redo On</t>
  </si>
  <si>
    <t xml:space="preserve">Redo Result</t>
  </si>
  <si>
    <t xml:space="preserve">Status</t>
  </si>
  <si>
    <t xml:space="preserve">V – Sentence logic / signal words</t>
  </si>
  <si>
    <t xml:space="preserve">SAMPLE-01</t>
  </si>
  <si>
    <t xml:space="preserve">Medium</t>
  </si>
  <si>
    <t xml:space="preserve">Wrong</t>
  </si>
  <si>
    <t xml:space="preserve">Fell for a trap answer</t>
  </si>
  <si>
    <t xml:space="preserve">Picked the word that matched the first clause, missed 'although' reversing it.</t>
  </si>
  <si>
    <t xml:space="preserve">Circle every contrast word before reading the choices.</t>
  </si>
  <si>
    <t xml:space="preserve">Right</t>
  </si>
  <si>
    <t xml:space="preserve">V – Vocabulary</t>
  </si>
  <si>
    <t xml:space="preserve">SAMPLE-02</t>
  </si>
  <si>
    <t xml:space="preserve">Hard</t>
  </si>
  <si>
    <t xml:space="preserve">Guessed right</t>
  </si>
  <si>
    <t xml:space="preserve">Didn't know it (concept or word)</t>
  </si>
  <si>
    <t xml:space="preserve">Didn't know two of the five choices.</t>
  </si>
  <si>
    <t xml:space="preserve">Add both words to my flashcards today.</t>
  </si>
  <si>
    <t xml:space="preserve">Q – Number properties</t>
  </si>
  <si>
    <t xml:space="preserve">SAMPLE-03</t>
  </si>
  <si>
    <t xml:space="preserve">Easy</t>
  </si>
  <si>
    <t xml:space="preserve">Careless / calculation slip</t>
  </si>
  <si>
    <t xml:space="preserve">Tested only positive integers and chose A.</t>
  </si>
  <si>
    <t xml:space="preserve">On QC, always test 0, a negative and a fraction before choosing.</t>
  </si>
  <si>
    <t xml:space="preserve">V – RC inference</t>
  </si>
  <si>
    <t xml:space="preserve">SAMPLE-04</t>
  </si>
  <si>
    <t xml:space="preserve">Misread the question</t>
  </si>
  <si>
    <t xml:space="preserve">Question asked what the author would DISAGREE with; I answered the opposite.</t>
  </si>
  <si>
    <t xml:space="preserve">Write the exact task in 3 words before reading choices.</t>
  </si>
  <si>
    <t xml:space="preserve">Q – Word problems (rate, work, mixture)</t>
  </si>
  <si>
    <t xml:space="preserve">SAMPLE-05</t>
  </si>
  <si>
    <t xml:space="preserve">Ran out of time / rushed</t>
  </si>
  <si>
    <t xml:space="preserve">Spent 4 minutes setting up the rate table.</t>
  </si>
  <si>
    <t xml:space="preserve">If no plan after 60 seconds: guess, mark it, move on.</t>
  </si>
  <si>
    <t xml:space="preserve">SAMPLE-06</t>
  </si>
  <si>
    <t xml:space="preserve">Picked two synonyms that don't fit the sentence.</t>
  </si>
  <si>
    <t xml:space="preserve">Predict the blank first, then look for a pair matching the prediction.</t>
  </si>
  <si>
    <t xml:space="preserve">Q – Inequalities &amp; absolute value</t>
  </si>
  <si>
    <t xml:space="preserve">SAMPLE-07</t>
  </si>
  <si>
    <t xml:space="preserve">Forgot the negative case of |x - 3| &lt; 5.</t>
  </si>
  <si>
    <t xml:space="preserve">Review absolute value: always write both cases.</t>
  </si>
  <si>
    <t xml:space="preserve">Q – Data interpretation</t>
  </si>
  <si>
    <t xml:space="preserve">SAMPLE-08</t>
  </si>
  <si>
    <t xml:space="preserve">Read the 2019 bar instead of 2020.</t>
  </si>
  <si>
    <t xml:space="preserve">Put a finger on the axis label before reading a value.</t>
  </si>
  <si>
    <t xml:space="preserve">Mock Tests</t>
  </si>
  <si>
    <t xml:space="preserve">One row per full practice test, oldest first. Don't re-sort by score: 'Latest mock' on Summary assumes date order.</t>
  </si>
  <si>
    <t xml:space="preserve">Source</t>
  </si>
  <si>
    <t xml:space="preserve">Verbal (130-170)</t>
  </si>
  <si>
    <t xml:space="preserve">Quant (130-170)</t>
  </si>
  <si>
    <t xml:space="preserve">AWA (0-6)</t>
  </si>
  <si>
    <t xml:space="preserve">ETS PowerPrep</t>
  </si>
  <si>
    <t xml:space="preserve">SAMPLE – delete this row</t>
  </si>
  <si>
    <t xml:space="preserve">Lists &amp; Settings</t>
  </si>
  <si>
    <t xml:space="preserve">Dropdown items and settings. Yellow cells can be changed. Blue cells are automatic.</t>
  </si>
  <si>
    <t xml:space="preserve">To retire a dropdown item, HIDE its row: never delete it (Summary rows point at these cells). To add one, insert a row inside the list.</t>
  </si>
  <si>
    <t xml:space="preserve">Target (sec / question)</t>
  </si>
  <si>
    <t xml:space="preserve">Mistakes (auto)</t>
  </si>
  <si>
    <t xml:space="preserve">What it means</t>
  </si>
  <si>
    <t xml:space="preserve">Redo result</t>
  </si>
  <si>
    <t xml:space="preserve">Mock source</t>
  </si>
  <si>
    <t xml:space="preserve">Setting</t>
  </si>
  <si>
    <t xml:space="preserve">Content gap: learn the rule, formula or word</t>
  </si>
  <si>
    <t xml:space="preserve">Redo a missed question after (days)</t>
  </si>
  <si>
    <t xml:space="preserve">Answered a different question than the one asked</t>
  </si>
  <si>
    <t xml:space="preserve">ETS Official Guide test</t>
  </si>
  <si>
    <t xml:space="preserve">Test close? Try 3 days.</t>
  </si>
  <si>
    <t xml:space="preserve">V – RC main idea / purpose</t>
  </si>
  <si>
    <t xml:space="preserve">Knew how, made a slip: say exactly which one</t>
  </si>
  <si>
    <t xml:space="preserve">Manhattan Prep</t>
  </si>
  <si>
    <t xml:space="preserve">V – RC detail</t>
  </si>
  <si>
    <t xml:space="preserve">Picked the tempting wrong choice</t>
  </si>
  <si>
    <t xml:space="preserve">Kaplan</t>
  </si>
  <si>
    <t xml:space="preserve">Pacing problem, not a knowledge problem</t>
  </si>
  <si>
    <t xml:space="preserve">Princeton Review</t>
  </si>
  <si>
    <t xml:space="preserve">V – RC structure / function</t>
  </si>
  <si>
    <t xml:space="preserve">Guessed</t>
  </si>
  <si>
    <t xml:space="preserve">No real basis for the choice</t>
  </si>
  <si>
    <t xml:space="preserve">Magoosh</t>
  </si>
  <si>
    <t xml:space="preserve">V – CR argument</t>
  </si>
  <si>
    <t xml:space="preserve">Other</t>
  </si>
  <si>
    <t xml:space="preserve">Explain in 'What exactly went wrong'</t>
  </si>
  <si>
    <t xml:space="preserve">GRE Prep Club</t>
  </si>
  <si>
    <t xml:space="preserve">V – Other</t>
  </si>
  <si>
    <t xml:space="preserve">Q – Fractions, percents &amp; ratios</t>
  </si>
  <si>
    <t xml:space="preserve">Q – Exponents &amp; roots</t>
  </si>
  <si>
    <t xml:space="preserve">Q – Algebra &amp; equations</t>
  </si>
  <si>
    <t xml:space="preserve">Targets add up to the real GRE: Verbal 27 questions in 41 min (about 91 s each),</t>
  </si>
  <si>
    <t xml:space="preserve">Q – Functions &amp; coordinate geometry</t>
  </si>
  <si>
    <t xml:space="preserve">Quant 27 in 47 min (about 104 s each). RC includes a share of the passage-reading time.</t>
  </si>
  <si>
    <t xml:space="preserve">Q – Geometry</t>
  </si>
  <si>
    <t xml:space="preserve">Q – Statistics</t>
  </si>
  <si>
    <t xml:space="preserve">Q – Counting &amp; probability</t>
  </si>
  <si>
    <t xml:space="preserve">Q – Other</t>
  </si>
</sst>
</file>

<file path=xl/styles.xml><?xml version="1.0" encoding="utf-8"?>
<styleSheet xmlns="http://schemas.openxmlformats.org/spreadsheetml/2006/main">
  <numFmts count="7">
    <numFmt numFmtId="164" formatCode="General"/>
    <numFmt numFmtId="165" formatCode="dd\-mmm\-yy"/>
    <numFmt numFmtId="166" formatCode="0"/>
    <numFmt numFmtId="167" formatCode="General"/>
    <numFmt numFmtId="168" formatCode="0%"/>
    <numFmt numFmtId="169" formatCode="\+0;\-0;0"/>
    <numFmt numFmtId="170" formatCode="0.0"/>
  </numFmts>
  <fonts count="20">
    <font>
      <sz val="10"/>
      <name val="Arial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6"/>
      <color rgb="FF1F3A5F"/>
      <name val="Arial"/>
      <family val="0"/>
      <charset val="1"/>
    </font>
    <font>
      <i val="true"/>
      <sz val="10"/>
      <color rgb="FF595959"/>
      <name val="Arial"/>
      <family val="0"/>
      <charset val="1"/>
    </font>
    <font>
      <b val="true"/>
      <sz val="11"/>
      <color rgb="FF2E7D7A"/>
      <name val="Arial"/>
      <family val="0"/>
      <charset val="1"/>
    </font>
    <font>
      <b val="true"/>
      <sz val="10"/>
      <name val="Arial"/>
      <family val="0"/>
      <charset val="1"/>
    </font>
    <font>
      <sz val="11"/>
      <color theme="1"/>
      <name val="Calibri"/>
      <family val="2"/>
      <charset val="1"/>
    </font>
    <font>
      <i val="true"/>
      <sz val="9"/>
      <color rgb="FF595959"/>
      <name val="Arial"/>
      <family val="0"/>
      <charset val="1"/>
    </font>
    <font>
      <b val="true"/>
      <sz val="10"/>
      <color rgb="FF0000FF"/>
      <name val="Arial"/>
      <family val="0"/>
      <charset val="1"/>
    </font>
    <font>
      <b val="true"/>
      <sz val="14"/>
      <color rgb="FF1F3A5F"/>
      <name val="Arial"/>
      <family val="0"/>
      <charset val="1"/>
    </font>
    <font>
      <i val="true"/>
      <sz val="9"/>
      <color rgb="FF808080"/>
      <name val="Arial"/>
      <family val="0"/>
      <charset val="1"/>
    </font>
    <font>
      <b val="true"/>
      <sz val="10"/>
      <color rgb="FFFFFFFF"/>
      <name val="Arial"/>
      <family val="0"/>
      <charset val="1"/>
    </font>
    <font>
      <b val="true"/>
      <sz val="12"/>
      <color rgb="FF2E7D7A"/>
      <name val="Arial"/>
      <family val="0"/>
      <charset val="1"/>
    </font>
    <font>
      <b val="true"/>
      <sz val="18"/>
      <color rgb="FF000000"/>
      <name val="Calibri"/>
      <family val="2"/>
    </font>
    <font>
      <sz val="10"/>
      <color rgb="FF000000"/>
      <name val="Calibri"/>
      <family val="2"/>
    </font>
    <font>
      <sz val="10"/>
      <name val="Arial"/>
      <family val="2"/>
    </font>
    <font>
      <b val="true"/>
      <i val="true"/>
      <sz val="9"/>
      <color rgb="FF990000"/>
      <name val="Arial"/>
      <family val="0"/>
      <charset val="1"/>
    </font>
    <font>
      <sz val="10"/>
      <color rgb="FF0000FF"/>
      <name val="Arial"/>
      <family val="0"/>
      <charset val="1"/>
    </font>
  </fonts>
  <fills count="8">
    <fill>
      <patternFill patternType="none"/>
    </fill>
    <fill>
      <patternFill patternType="gray125"/>
    </fill>
    <fill>
      <patternFill patternType="solid">
        <fgColor rgb="FFFFF4CC"/>
        <bgColor rgb="FFFFF9E0"/>
      </patternFill>
    </fill>
    <fill>
      <patternFill patternType="solid">
        <fgColor rgb="FF1F3A5F"/>
        <bgColor rgb="FF333399"/>
      </patternFill>
    </fill>
    <fill>
      <patternFill patternType="solid">
        <fgColor rgb="FFF2F2F2"/>
        <bgColor rgb="FFEAF1F8"/>
      </patternFill>
    </fill>
    <fill>
      <patternFill patternType="solid">
        <fgColor rgb="FF2E7D7A"/>
        <bgColor rgb="FF008080"/>
      </patternFill>
    </fill>
    <fill>
      <patternFill patternType="solid">
        <fgColor rgb="FFFFFFFF"/>
        <bgColor rgb="FFFFF9E0"/>
      </patternFill>
    </fill>
    <fill>
      <patternFill patternType="solid">
        <fgColor rgb="FFEAF1F8"/>
        <bgColor rgb="FFF2F2F2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>
        <color rgb="FFBFC9D4"/>
      </left>
      <right style="thin">
        <color rgb="FFBFC9D4"/>
      </right>
      <top style="thin">
        <color rgb="FFBFC9D4"/>
      </top>
      <bottom style="thin">
        <color rgb="FFBFC9D4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40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0" xfId="0" applyFont="true" applyBorder="false" applyAlignment="true" applyProtection="false">
      <alignment horizontal="general" vertical="top" textRotation="0" wrapText="false" indent="0" shrinkToFit="false"/>
      <protection locked="true" hidden="false"/>
    </xf>
    <xf numFmtId="164" fontId="8" fillId="0" borderId="0" xfId="0" applyFont="true" applyBorder="false" applyAlignment="true" applyProtection="false">
      <alignment horizontal="left" vertical="top" textRotation="0" wrapText="true" indent="0" shrinkToFit="false"/>
      <protection locked="true" hidden="false"/>
    </xf>
    <xf numFmtId="164" fontId="9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10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6" fontId="11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12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3" fillId="3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7" fontId="8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8" fontId="8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8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4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7" fontId="7" fillId="4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8" fontId="7" fillId="4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7" fillId="4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4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3" fillId="5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9" fontId="8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8" fillId="6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6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7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6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70" fontId="8" fillId="6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8" fontId="8" fillId="7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8" fillId="7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8" fillId="7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8" fillId="7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8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8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9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17">
    <dxf>
      <fill>
        <patternFill>
          <bgColor rgb="FFFCE5CD"/>
        </patternFill>
      </fill>
    </dxf>
    <dxf>
      <font>
        <b val="1"/>
        <color rgb="FF990000"/>
      </font>
      <fill>
        <patternFill>
          <bgColor rgb="FFF4CCCC"/>
        </patternFill>
      </fill>
    </dxf>
    <dxf>
      <fill>
        <patternFill patternType="solid">
          <fgColor rgb="FF1F3A5F"/>
          <bgColor rgb="FF000000"/>
        </patternFill>
      </fill>
    </dxf>
    <dxf>
      <fill>
        <patternFill patternType="solid">
          <fgColor rgb="FFFFF9E0"/>
          <bgColor rgb="FF000000"/>
        </patternFill>
      </fill>
    </dxf>
    <dxf>
      <fill>
        <patternFill patternType="solid">
          <fgColor rgb="FFFFFFFF"/>
          <bgColor rgb="FF000000"/>
        </patternFill>
      </fill>
    </dxf>
    <dxf>
      <fill>
        <patternFill patternType="solid">
          <fgColor rgb="FF000000"/>
          <bgColor rgb="FF000000"/>
        </patternFill>
      </fill>
    </dxf>
    <dxf>
      <fill>
        <patternFill patternType="solid">
          <fgColor rgb="FFEAF1F8"/>
          <bgColor rgb="FF000000"/>
        </patternFill>
      </fill>
    </dxf>
    <dxf>
      <fill>
        <patternFill patternType="solid">
          <fgColor rgb="FFF6F0CD"/>
          <bgColor rgb="FF000000"/>
        </patternFill>
      </fill>
    </dxf>
    <dxf>
      <fill>
        <patternFill patternType="solid">
          <fgColor rgb="FFFAE1CC"/>
          <bgColor rgb="FF000000"/>
        </patternFill>
      </fill>
    </dxf>
    <dxf>
      <fill>
        <patternFill patternType="solid">
          <fgColor rgb="FFFDEDCC"/>
          <bgColor rgb="FF000000"/>
        </patternFill>
      </fill>
    </dxf>
    <dxf>
      <fill>
        <patternFill patternType="solid">
          <fgColor rgb="FFFFF2CC"/>
          <bgColor rgb="FF000000"/>
        </patternFill>
      </fill>
    </dxf>
    <dxf>
      <fill>
        <patternFill patternType="solid">
          <fgColor rgb="FFFCE5CD"/>
          <bgColor rgb="FF000000"/>
        </patternFill>
      </fill>
    </dxf>
    <dxf>
      <fill>
        <patternFill>
          <bgColor rgb="FFFFF9E0"/>
        </patternFill>
      </fill>
    </dxf>
    <dxf>
      <fill>
        <patternFill patternType="solid">
          <fgColor rgb="FFD9EAD3"/>
          <bgColor rgb="FF000000"/>
        </patternFill>
      </fill>
    </dxf>
    <dxf>
      <fill>
        <patternFill patternType="solid">
          <fgColor rgb="FFF4CCCC"/>
          <bgColor rgb="FF000000"/>
        </patternFill>
      </fill>
    </dxf>
    <dxf>
      <fill>
        <patternFill patternType="solid">
          <fgColor rgb="FF990000"/>
          <bgColor rgb="FF000000"/>
        </patternFill>
      </fill>
    </dxf>
    <dxf>
      <fill>
        <patternFill>
          <bgColor rgb="FFD9EAD3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990000"/>
      <rgbColor rgb="FF008000"/>
      <rgbColor rgb="FF000080"/>
      <rgbColor rgb="FF808000"/>
      <rgbColor rgb="FF800080"/>
      <rgbColor rgb="FF4F81BD"/>
      <rgbColor rgb="FFBFC9D4"/>
      <rgbColor rgb="FF808080"/>
      <rgbColor rgb="FF9999FF"/>
      <rgbColor rgb="FFBE4B48"/>
      <rgbColor rgb="FFFFF9E0"/>
      <rgbColor rgb="FFEAF1F8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F2F2F2"/>
      <rgbColor rgb="FFD9EAD3"/>
      <rgbColor rgb="FFFFF4CC"/>
      <rgbColor rgb="FF99CCFF"/>
      <rgbColor rgb="FFFCE5CD"/>
      <rgbColor rgb="FFCC99FF"/>
      <rgbColor rgb="FFF4CCCC"/>
      <rgbColor rgb="FF4A7EBB"/>
      <rgbColor rgb="FF33CCCC"/>
      <rgbColor rgb="FF99CC00"/>
      <rgbColor rgb="FFFFCC00"/>
      <rgbColor rgb="FFFF9900"/>
      <rgbColor rgb="FFFF6600"/>
      <rgbColor rgb="FF5B7FA6"/>
      <rgbColor rgb="FF878787"/>
      <rgbColor rgb="FF1F3A5F"/>
      <rgbColor rgb="FF2E7D7A"/>
      <rgbColor rgb="FF003300"/>
      <rgbColor rgb="FF333300"/>
      <rgbColor rgb="FF993300"/>
      <rgbColor rgb="FFC0504D"/>
      <rgbColor rgb="FF333399"/>
      <rgbColor rgb="FF595959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Relationship Id="rId7" Type="http://schemas.openxmlformats.org/officeDocument/2006/relationships/worksheet" Target="worksheets/sheet5.xml"/><Relationship Id="rId8" Type="http://schemas.openxmlformats.org/officeDocument/2006/relationships/worksheet" Target="worksheets/sheet6.xml"/><Relationship Id="rId9" Type="http://schemas.openxmlformats.org/officeDocument/2006/relationships/sharedStrings" Target="sharedStrings.xml"/>
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0"/>
  <c:chart>
    <c:title>
      <c:tx>
        <c:rich>
          <a:bodyPr rot="0"/>
          <a:lstStyle/>
          <a:p>
            <a:pPr>
              <a:defRPr b="1" sz="1800" spc="-1" strike="noStrike">
                <a:solidFill>
                  <a:srgbClr val="000000"/>
                </a:solidFill>
                <a:latin typeface="Calibri"/>
              </a:defRPr>
            </a:pPr>
            <a:r>
              <a:rPr b="1" sz="1800" spc="-1" strike="noStrike">
                <a:solidFill>
                  <a:srgbClr val="000000"/>
                </a:solidFill>
                <a:latin typeface="Calibri"/>
              </a:rPr>
              <a:t>Why I Miss Questions</a:t>
            </a:r>
          </a:p>
        </c:rich>
      </c:tx>
      <c:overlay val="0"/>
      <c:spPr>
        <a:noFill/>
        <a:ln w="0">
          <a:noFill/>
        </a:ln>
      </c:spPr>
    </c:title>
    <c:autoTitleDeleted val="0"/>
    <c:plotArea>
      <c:barChart>
        <c:barDir val="bar"/>
        <c:grouping val="stacked"/>
        <c:varyColors val="0"/>
        <c:ser>
          <c:idx val="0"/>
          <c:order val="0"/>
          <c:tx>
            <c:strRef>
              <c:f>Summary!C23</c:f>
              <c:strCache>
                <c:ptCount val="1"/>
                <c:pt idx="0">
                  <c:v>Verbal</c:v>
                </c:pt>
              </c:strCache>
            </c:strRef>
          </c:tx>
          <c:spPr>
            <a:solidFill>
              <a:srgbClr val="4f81bd"/>
            </a:solidFill>
            <a:ln w="0">
              <a:noFill/>
            </a:ln>
          </c:spPr>
          <c:invertIfNegative val="0"/>
          <c:dLbls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eparator>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Summary!$B$24:$B$30</c:f>
              <c:strCache>
                <c:ptCount val="7"/>
                <c:pt idx="0">
                  <c:v>Didn't know it (concept or word)</c:v>
                </c:pt>
                <c:pt idx="1">
                  <c:v>Misread the question</c:v>
                </c:pt>
                <c:pt idx="2">
                  <c:v>Careless / calculation slip</c:v>
                </c:pt>
                <c:pt idx="3">
                  <c:v>Fell for a trap answer</c:v>
                </c:pt>
                <c:pt idx="4">
                  <c:v>Ran out of time / rushed</c:v>
                </c:pt>
                <c:pt idx="5">
                  <c:v>Guessed</c:v>
                </c:pt>
                <c:pt idx="6">
                  <c:v>Other</c:v>
                </c:pt>
              </c:strCache>
            </c:strRef>
          </c:cat>
          <c:val>
            <c:numRef>
              <c:f>Summary!$C$24:$C$30</c:f>
              <c:numCache>
                <c:formatCode>General</c:formatCode>
                <c:ptCount val="7"/>
                <c:pt idx="0">
                  <c:v>1</c:v>
                </c:pt>
                <c:pt idx="1">
                  <c:v>1</c:v>
                </c:pt>
                <c:pt idx="2">
                  <c:v>0</c:v>
                </c:pt>
                <c:pt idx="3">
                  <c:v>2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val>
        </c:ser>
        <c:ser>
          <c:idx val="1"/>
          <c:order val="1"/>
          <c:tx>
            <c:strRef>
              <c:f>Summary!D23</c:f>
              <c:strCache>
                <c:ptCount val="1"/>
                <c:pt idx="0">
                  <c:v>Quant</c:v>
                </c:pt>
              </c:strCache>
            </c:strRef>
          </c:tx>
          <c:spPr>
            <a:solidFill>
              <a:srgbClr val="c0504d"/>
            </a:solidFill>
            <a:ln w="0">
              <a:noFill/>
            </a:ln>
          </c:spPr>
          <c:invertIfNegative val="0"/>
          <c:dLbls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eparator>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Summary!$B$24:$B$30</c:f>
              <c:strCache>
                <c:ptCount val="7"/>
                <c:pt idx="0">
                  <c:v>Didn't know it (concept or word)</c:v>
                </c:pt>
                <c:pt idx="1">
                  <c:v>Misread the question</c:v>
                </c:pt>
                <c:pt idx="2">
                  <c:v>Careless / calculation slip</c:v>
                </c:pt>
                <c:pt idx="3">
                  <c:v>Fell for a trap answer</c:v>
                </c:pt>
                <c:pt idx="4">
                  <c:v>Ran out of time / rushed</c:v>
                </c:pt>
                <c:pt idx="5">
                  <c:v>Guessed</c:v>
                </c:pt>
                <c:pt idx="6">
                  <c:v>Other</c:v>
                </c:pt>
              </c:strCache>
            </c:strRef>
          </c:cat>
          <c:val>
            <c:numRef>
              <c:f>Summary!$D$24:$D$30</c:f>
              <c:numCache>
                <c:formatCode>General</c:formatCode>
                <c:ptCount val="7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0</c:v>
                </c:pt>
                <c:pt idx="4">
                  <c:v>1</c:v>
                </c:pt>
                <c:pt idx="5">
                  <c:v>0</c:v>
                </c:pt>
                <c:pt idx="6">
                  <c:v>0</c:v>
                </c:pt>
              </c:numCache>
            </c:numRef>
          </c:val>
        </c:ser>
        <c:gapWidth val="150"/>
        <c:overlap val="100"/>
        <c:axId val="96157504"/>
        <c:axId val="40012456"/>
      </c:barChart>
      <c:catAx>
        <c:axId val="9615750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ln w="9360">
            <a:solidFill>
              <a:srgbClr val="878787"/>
            </a:solidFill>
            <a:round/>
          </a:ln>
        </c:spPr>
        <c:txPr>
          <a:bodyPr/>
          <a:lstStyle/>
          <a:p>
            <a:pPr>
              <a:defRPr b="0" sz="1000" spc="-1" strike="noStrike">
                <a:solidFill>
                  <a:srgbClr val="000000"/>
                </a:solidFill>
                <a:latin typeface="Calibri"/>
              </a:defRPr>
            </a:pPr>
          </a:p>
        </c:txPr>
        <c:crossAx val="40012456"/>
        <c:crosses val="autoZero"/>
        <c:auto val="1"/>
        <c:lblAlgn val="ctr"/>
        <c:lblOffset val="100"/>
        <c:noMultiLvlLbl val="0"/>
      </c:catAx>
      <c:valAx>
        <c:axId val="40012456"/>
        <c:scaling>
          <c:orientation val="minMax"/>
        </c:scaling>
        <c:delete val="0"/>
        <c:axPos val="l"/>
        <c:majorGridlines>
          <c:spPr>
            <a:ln w="9360">
              <a:solidFill>
                <a:srgbClr val="878787"/>
              </a:solidFill>
              <a:round/>
            </a:ln>
          </c:spPr>
        </c:majorGridlines>
        <c:numFmt formatCode="General" sourceLinked="1"/>
        <c:majorTickMark val="none"/>
        <c:minorTickMark val="none"/>
        <c:tickLblPos val="nextTo"/>
        <c:spPr>
          <a:ln w="9360">
            <a:solidFill>
              <a:srgbClr val="878787"/>
            </a:solidFill>
            <a:round/>
          </a:ln>
        </c:spPr>
        <c:txPr>
          <a:bodyPr/>
          <a:lstStyle/>
          <a:p>
            <a:pPr>
              <a:defRPr b="0" sz="1000" spc="-1" strike="noStrike">
                <a:solidFill>
                  <a:srgbClr val="000000"/>
                </a:solidFill>
                <a:latin typeface="Calibri"/>
              </a:defRPr>
            </a:pPr>
          </a:p>
        </c:txPr>
        <c:crossAx val="96157504"/>
        <c:crosses val="autoZero"/>
        <c:crossBetween val="between"/>
      </c:valAx>
      <c:spPr>
        <a:noFill/>
        <a:ln w="0">
          <a:noFill/>
        </a:ln>
      </c:spPr>
    </c:plotArea>
    <c:legend>
      <c:legendPos val="r"/>
      <c:overlay val="0"/>
      <c:spPr>
        <a:noFill/>
        <a:ln w="0">
          <a:noFill/>
        </a:ln>
      </c:spPr>
      <c:txPr>
        <a:bodyPr/>
        <a:lstStyle/>
        <a:p>
          <a:pPr>
            <a:defRPr b="0" sz="1000" spc="-1" strike="noStrike">
              <a:solidFill>
                <a:srgbClr val="000000"/>
              </a:solidFill>
              <a:latin typeface="Calibri"/>
            </a:defRPr>
          </a:pPr>
        </a:p>
      </c:txPr>
    </c:legend>
    <c:plotVisOnly val="1"/>
    <c:dispBlanksAs val="gap"/>
  </c:chart>
  <c:spPr>
    <a:solidFill>
      <a:srgbClr val="ffffff"/>
    </a:solidFill>
    <a:ln w="9360">
      <a:solidFill>
        <a:srgbClr val="d9d9d9"/>
      </a:solidFill>
      <a:round/>
    </a:ln>
  </c:spPr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0"/>
  <c:chart>
    <c:title>
      <c:tx>
        <c:rich>
          <a:bodyPr rot="0"/>
          <a:lstStyle/>
          <a:p>
            <a:pPr>
              <a:defRPr b="1" sz="1800" spc="-1" strike="noStrike">
                <a:solidFill>
                  <a:srgbClr val="000000"/>
                </a:solidFill>
                <a:latin typeface="Calibri"/>
              </a:defRPr>
            </a:pPr>
            <a:r>
              <a:rPr b="1" sz="1800" spc="-1" strike="noStrike">
                <a:solidFill>
                  <a:srgbClr val="000000"/>
                </a:solidFill>
                <a:latin typeface="Calibri"/>
              </a:rPr>
              <a:t>Accuracy by Question Type</a:t>
            </a:r>
          </a:p>
        </c:rich>
      </c:tx>
      <c:overlay val="0"/>
      <c:spPr>
        <a:noFill/>
        <a:ln w="0">
          <a:noFill/>
        </a:ln>
      </c:spPr>
    </c:title>
    <c:autoTitleDeleted val="0"/>
    <c:plotArea>
      <c:barChart>
        <c:barDir val="col"/>
        <c:grouping val="clustered"/>
        <c:varyColors val="0"/>
        <c:ser>
          <c:idx val="0"/>
          <c:order val="0"/>
          <c:tx>
            <c:strRef>
              <c:f>Summary!E6</c:f>
              <c:strCache>
                <c:ptCount val="1"/>
                <c:pt idx="0">
                  <c:v>Accuracy</c:v>
                </c:pt>
              </c:strCache>
            </c:strRef>
          </c:tx>
          <c:spPr>
            <a:solidFill>
              <a:srgbClr val="4f81bd"/>
            </a:solidFill>
            <a:ln w="0">
              <a:noFill/>
            </a:ln>
          </c:spPr>
          <c:invertIfNegative val="0"/>
          <c:dLbls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eparator>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Summary!$B$7:$B$19</c:f>
              <c:strCache>
                <c:ptCount val="13"/>
                <c:pt idx="0">
                  <c:v>TC</c:v>
                </c:pt>
                <c:pt idx="1">
                  <c:v>SE</c:v>
                </c:pt>
                <c:pt idx="2">
                  <c:v>RC</c:v>
                </c:pt>
                <c:pt idx="3">
                  <c:v>CR</c:v>
                </c:pt>
                <c:pt idx="4">
                  <c:v>Mixed Verbal</c:v>
                </c:pt>
                <c:pt idx="5">
                  <c:v>VERBAL TOTAL</c:v>
                </c:pt>
                <c:pt idx="6">
                  <c:v>QC</c:v>
                </c:pt>
                <c:pt idx="7">
                  <c:v>PS</c:v>
                </c:pt>
                <c:pt idx="8">
                  <c:v>MAC</c:v>
                </c:pt>
                <c:pt idx="9">
                  <c:v>NE</c:v>
                </c:pt>
                <c:pt idx="10">
                  <c:v>DI</c:v>
                </c:pt>
                <c:pt idx="11">
                  <c:v>Mixed Quant</c:v>
                </c:pt>
                <c:pt idx="12">
                  <c:v>QUANT TOTAL</c:v>
                </c:pt>
              </c:strCache>
            </c:strRef>
          </c:cat>
          <c:val>
            <c:numRef>
              <c:f>Summary!$E$7:$E$19</c:f>
              <c:numCache>
                <c:formatCode>0%</c:formatCode>
                <c:ptCount val="13"/>
                <c:pt idx="0">
                  <c:v>0.7</c:v>
                </c:pt>
                <c:pt idx="2">
                  <c:v>0.571428571428571</c:v>
                </c:pt>
                <c:pt idx="4">
                  <c:v>0.666666666666667</c:v>
                </c:pt>
                <c:pt idx="5">
                  <c:v>0.655172413793103</c:v>
                </c:pt>
                <c:pt idx="6">
                  <c:v>0.75</c:v>
                </c:pt>
                <c:pt idx="7">
                  <c:v>0.7</c:v>
                </c:pt>
                <c:pt idx="11">
                  <c:v>0.75</c:v>
                </c:pt>
                <c:pt idx="12">
                  <c:v>0.735294117647059</c:v>
                </c:pt>
              </c:numCache>
            </c:numRef>
          </c:val>
        </c:ser>
        <c:gapWidth val="150"/>
        <c:overlap val="0"/>
        <c:axId val="30275716"/>
        <c:axId val="50781409"/>
      </c:barChart>
      <c:catAx>
        <c:axId val="3027571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ln w="9360">
            <a:solidFill>
              <a:srgbClr val="878787"/>
            </a:solidFill>
            <a:round/>
          </a:ln>
        </c:spPr>
        <c:txPr>
          <a:bodyPr/>
          <a:lstStyle/>
          <a:p>
            <a:pPr>
              <a:defRPr b="0" sz="1000" spc="-1" strike="noStrike">
                <a:solidFill>
                  <a:srgbClr val="000000"/>
                </a:solidFill>
                <a:latin typeface="Calibri"/>
              </a:defRPr>
            </a:pPr>
          </a:p>
        </c:txPr>
        <c:crossAx val="50781409"/>
        <c:crosses val="autoZero"/>
        <c:auto val="1"/>
        <c:lblAlgn val="ctr"/>
        <c:lblOffset val="100"/>
        <c:noMultiLvlLbl val="0"/>
      </c:catAx>
      <c:valAx>
        <c:axId val="50781409"/>
        <c:scaling>
          <c:orientation val="minMax"/>
          <c:max val="1"/>
          <c:min val="0"/>
        </c:scaling>
        <c:delete val="0"/>
        <c:axPos val="l"/>
        <c:majorGridlines>
          <c:spPr>
            <a:ln w="9360">
              <a:solidFill>
                <a:srgbClr val="878787"/>
              </a:solidFill>
              <a:round/>
            </a:ln>
          </c:spPr>
        </c:majorGridlines>
        <c:numFmt formatCode="0%" sourceLinked="0"/>
        <c:majorTickMark val="none"/>
        <c:minorTickMark val="none"/>
        <c:tickLblPos val="nextTo"/>
        <c:spPr>
          <a:ln w="9360">
            <a:solidFill>
              <a:srgbClr val="878787"/>
            </a:solidFill>
            <a:round/>
          </a:ln>
        </c:spPr>
        <c:txPr>
          <a:bodyPr/>
          <a:lstStyle/>
          <a:p>
            <a:pPr>
              <a:defRPr b="0" sz="1000" spc="-1" strike="noStrike">
                <a:solidFill>
                  <a:srgbClr val="000000"/>
                </a:solidFill>
                <a:latin typeface="Calibri"/>
              </a:defRPr>
            </a:pPr>
          </a:p>
        </c:txPr>
        <c:crossAx val="30275716"/>
        <c:crosses val="autoZero"/>
        <c:crossBetween val="between"/>
      </c:valAx>
      <c:spPr>
        <a:noFill/>
        <a:ln w="0">
          <a:noFill/>
        </a:ln>
      </c:spPr>
    </c:plotArea>
    <c:plotVisOnly val="1"/>
    <c:dispBlanksAs val="gap"/>
  </c:chart>
  <c:spPr>
    <a:solidFill>
      <a:srgbClr val="ffffff"/>
    </a:solidFill>
    <a:ln w="9360">
      <a:solidFill>
        <a:srgbClr val="d9d9d9"/>
      </a:solidFill>
      <a:round/>
    </a:ln>
  </c:spPr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0"/>
  <c:chart>
    <c:title>
      <c:tx>
        <c:rich>
          <a:bodyPr rot="0"/>
          <a:lstStyle/>
          <a:p>
            <a:pPr>
              <a:defRPr b="1" sz="1800" spc="-1" strike="noStrike">
                <a:solidFill>
                  <a:srgbClr val="000000"/>
                </a:solidFill>
                <a:latin typeface="Calibri"/>
              </a:defRPr>
            </a:pPr>
            <a:r>
              <a:rPr b="1" sz="1800" spc="-1" strike="noStrike">
                <a:solidFill>
                  <a:srgbClr val="000000"/>
                </a:solidFill>
                <a:latin typeface="Calibri"/>
              </a:rPr>
              <a:t>Mock Section Scores</a:t>
            </a:r>
          </a:p>
        </c:rich>
      </c:tx>
      <c:overlay val="0"/>
      <c:spPr>
        <a:noFill/>
        <a:ln w="0">
          <a:noFill/>
        </a:ln>
      </c:spPr>
    </c:title>
    <c:autoTitleDeleted val="0"/>
    <c:plotArea>
      <c:lineChart>
        <c:grouping val="standard"/>
        <c:varyColors val="0"/>
        <c:ser>
          <c:idx val="0"/>
          <c:order val="0"/>
          <c:tx>
            <c:strRef>
              <c:f>Mocks!C4</c:f>
              <c:strCache>
                <c:ptCount val="1"/>
                <c:pt idx="0">
                  <c:v>Verbal (130-170)</c:v>
                </c:pt>
              </c:strCache>
            </c:strRef>
          </c:tx>
          <c:spPr>
            <a:solidFill>
              <a:srgbClr val="4a7ebb"/>
            </a:solidFill>
            <a:ln w="28440">
              <a:solidFill>
                <a:srgbClr val="4a7ebb"/>
              </a:solidFill>
              <a:round/>
            </a:ln>
          </c:spPr>
          <c:marker>
            <c:symbol val="none"/>
          </c:marker>
          <c:dLbls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eparator>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Mocks!$A$5:$A$24</c:f>
              <c:strCache>
                <c:ptCount val="20"/>
                <c:pt idx="0">
                  <c:v>27-Sep-26</c:v>
                </c:pt>
                <c:pt idx="1">
                  <c:v>18-Oct-26</c:v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</c:strCache>
            </c:strRef>
          </c:cat>
          <c:val>
            <c:numRef>
              <c:f>Mocks!$C$5:$C$24</c:f>
              <c:numCache>
                <c:formatCode>General</c:formatCode>
                <c:ptCount val="20"/>
                <c:pt idx="0">
                  <c:v>152</c:v>
                </c:pt>
                <c:pt idx="1">
                  <c:v>156</c:v>
                </c:pt>
              </c:numCache>
            </c:numRef>
          </c:val>
          <c:smooth val="1"/>
        </c:ser>
        <c:ser>
          <c:idx val="1"/>
          <c:order val="1"/>
          <c:tx>
            <c:strRef>
              <c:f>Mocks!D4</c:f>
              <c:strCache>
                <c:ptCount val="1"/>
                <c:pt idx="0">
                  <c:v>Quant (130-170)</c:v>
                </c:pt>
              </c:strCache>
            </c:strRef>
          </c:tx>
          <c:spPr>
            <a:solidFill>
              <a:srgbClr val="be4b48"/>
            </a:solidFill>
            <a:ln w="28440">
              <a:solidFill>
                <a:srgbClr val="be4b48"/>
              </a:solidFill>
              <a:round/>
            </a:ln>
          </c:spPr>
          <c:marker>
            <c:symbol val="none"/>
          </c:marker>
          <c:dLbls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eparator>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Mocks!$A$5:$A$24</c:f>
              <c:strCache>
                <c:ptCount val="20"/>
                <c:pt idx="0">
                  <c:v>27-Sep-26</c:v>
                </c:pt>
                <c:pt idx="1">
                  <c:v>18-Oct-26</c:v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</c:strCache>
            </c:strRef>
          </c:cat>
          <c:val>
            <c:numRef>
              <c:f>Mocks!$D$5:$D$24</c:f>
              <c:numCache>
                <c:formatCode>General</c:formatCode>
                <c:ptCount val="20"/>
                <c:pt idx="0">
                  <c:v>157</c:v>
                </c:pt>
                <c:pt idx="1">
                  <c:v>161</c:v>
                </c:pt>
              </c:numCache>
            </c:numRef>
          </c:val>
          <c:smooth val="1"/>
        </c:ser>
        <c:hiLowLines>
          <c:spPr>
            <a:ln w="0">
              <a:noFill/>
            </a:ln>
          </c:spPr>
        </c:hiLowLines>
        <c:marker val="0"/>
        <c:axId val="32695207"/>
        <c:axId val="52283686"/>
      </c:lineChart>
      <c:catAx>
        <c:axId val="32695207"/>
        <c:scaling>
          <c:orientation val="minMax"/>
        </c:scaling>
        <c:delete val="0"/>
        <c:axPos val="b"/>
        <c:numFmt formatCode="dd\-mmm\-yy" sourceLinked="1"/>
        <c:majorTickMark val="none"/>
        <c:minorTickMark val="none"/>
        <c:tickLblPos val="nextTo"/>
        <c:spPr>
          <a:ln w="9360">
            <a:solidFill>
              <a:srgbClr val="878787"/>
            </a:solidFill>
            <a:round/>
          </a:ln>
        </c:spPr>
        <c:txPr>
          <a:bodyPr/>
          <a:lstStyle/>
          <a:p>
            <a:pPr>
              <a:defRPr b="0" sz="1000" spc="-1" strike="noStrike">
                <a:solidFill>
                  <a:srgbClr val="000000"/>
                </a:solidFill>
                <a:latin typeface="Calibri"/>
              </a:defRPr>
            </a:pPr>
          </a:p>
        </c:txPr>
        <c:crossAx val="52283686"/>
        <c:crosses val="autoZero"/>
        <c:auto val="1"/>
        <c:lblAlgn val="ctr"/>
        <c:lblOffset val="100"/>
        <c:noMultiLvlLbl val="0"/>
      </c:catAx>
      <c:valAx>
        <c:axId val="52283686"/>
        <c:scaling>
          <c:orientation val="minMax"/>
          <c:max val="170"/>
          <c:min val="130"/>
        </c:scaling>
        <c:delete val="0"/>
        <c:axPos val="l"/>
        <c:majorGridlines>
          <c:spPr>
            <a:ln w="9360">
              <a:solidFill>
                <a:srgbClr val="878787"/>
              </a:solidFill>
              <a:round/>
            </a:ln>
          </c:spPr>
        </c:majorGridlines>
        <c:numFmt formatCode="General" sourceLinked="1"/>
        <c:majorTickMark val="none"/>
        <c:minorTickMark val="none"/>
        <c:tickLblPos val="nextTo"/>
        <c:spPr>
          <a:ln w="9360">
            <a:solidFill>
              <a:srgbClr val="878787"/>
            </a:solidFill>
            <a:round/>
          </a:ln>
        </c:spPr>
        <c:txPr>
          <a:bodyPr/>
          <a:lstStyle/>
          <a:p>
            <a:pPr>
              <a:defRPr b="0" sz="1000" spc="-1" strike="noStrike">
                <a:solidFill>
                  <a:srgbClr val="000000"/>
                </a:solidFill>
                <a:latin typeface="Calibri"/>
              </a:defRPr>
            </a:pPr>
          </a:p>
        </c:txPr>
        <c:crossAx val="32695207"/>
        <c:crosses val="autoZero"/>
        <c:crossBetween val="between"/>
      </c:valAx>
      <c:spPr>
        <a:noFill/>
        <a:ln w="0">
          <a:noFill/>
        </a:ln>
      </c:spPr>
    </c:plotArea>
    <c:legend>
      <c:legendPos val="r"/>
      <c:overlay val="0"/>
      <c:spPr>
        <a:noFill/>
        <a:ln w="0">
          <a:noFill/>
        </a:ln>
      </c:spPr>
      <c:txPr>
        <a:bodyPr/>
        <a:lstStyle/>
        <a:p>
          <a:pPr>
            <a:defRPr b="0" sz="1000" spc="-1" strike="noStrike">
              <a:solidFill>
                <a:srgbClr val="000000"/>
              </a:solidFill>
              <a:latin typeface="Calibri"/>
            </a:defRPr>
          </a:pPr>
        </a:p>
      </c:txPr>
    </c:legend>
    <c:plotVisOnly val="1"/>
    <c:dispBlanksAs val="gap"/>
  </c:chart>
  <c:spPr>
    <a:solidFill>
      <a:srgbClr val="ffffff"/>
    </a:solidFill>
    <a:ln w="9360">
      <a:solidFill>
        <a:srgbClr val="d9d9d9"/>
      </a:solidFill>
      <a:round/>
    </a:ln>
  </c:spPr>
</c:chartSpace>
</file>

<file path=xl/drawings/_rels/drawing1.xml.rels><?xml version="1.0" encoding="UTF-8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
</Relationships>
</file>

<file path=xl/drawings/_rels/drawing4.xml.rels><?xml version="1.0" encoding="UTF-8"?>
<Relationships xmlns="http://schemas.openxmlformats.org/package/2006/relationships"><Relationship Id="rId1" Type="http://schemas.openxmlformats.org/officeDocument/2006/relationships/chart" Target="../charts/chart3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13</xdr:col>
      <xdr:colOff>0</xdr:colOff>
      <xdr:row>20</xdr:row>
      <xdr:rowOff>122040</xdr:rowOff>
    </xdr:from>
    <xdr:to>
      <xdr:col>21</xdr:col>
      <xdr:colOff>507600</xdr:colOff>
      <xdr:row>34</xdr:row>
      <xdr:rowOff>144000</xdr:rowOff>
    </xdr:to>
    <xdr:graphicFrame>
      <xdr:nvGraphicFramePr>
        <xdr:cNvPr id="0" name="Chart 1"/>
        <xdr:cNvGraphicFramePr/>
      </xdr:nvGraphicFramePr>
      <xdr:xfrm>
        <a:off x="11700360" y="4381560"/>
        <a:ext cx="5399640" cy="287964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13</xdr:col>
      <xdr:colOff>0</xdr:colOff>
      <xdr:row>2</xdr:row>
      <xdr:rowOff>131040</xdr:rowOff>
    </xdr:from>
    <xdr:to>
      <xdr:col>21</xdr:col>
      <xdr:colOff>507600</xdr:colOff>
      <xdr:row>16</xdr:row>
      <xdr:rowOff>123120</xdr:rowOff>
    </xdr:to>
    <xdr:graphicFrame>
      <xdr:nvGraphicFramePr>
        <xdr:cNvPr id="1" name="Chart 2"/>
        <xdr:cNvGraphicFramePr/>
      </xdr:nvGraphicFramePr>
      <xdr:xfrm>
        <a:off x="11700360" y="571680"/>
        <a:ext cx="5399640" cy="287964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8</xdr:col>
      <xdr:colOff>0</xdr:colOff>
      <xdr:row>2</xdr:row>
      <xdr:rowOff>131040</xdr:rowOff>
    </xdr:from>
    <xdr:to>
      <xdr:col>17</xdr:col>
      <xdr:colOff>256320</xdr:colOff>
      <xdr:row>16</xdr:row>
      <xdr:rowOff>153000</xdr:rowOff>
    </xdr:to>
    <xdr:graphicFrame>
      <xdr:nvGraphicFramePr>
        <xdr:cNvPr id="2" name="Chart 1"/>
        <xdr:cNvGraphicFramePr/>
      </xdr:nvGraphicFramePr>
      <xdr:xfrm>
        <a:off x="8435520" y="571680"/>
        <a:ext cx="5759640" cy="287964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_rels/sheet2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_rels/sheet3.xml.rels><?xml version="1.0" encoding="UTF-8"?>
<Relationships xmlns="http://schemas.openxmlformats.org/package/2006/relationships"><Relationship Id="rId1" Type="http://schemas.openxmlformats.org/officeDocument/2006/relationships/comments" Target="../comments3.xml"/><Relationship Id="rId2" Type="http://schemas.openxmlformats.org/officeDocument/2006/relationships/drawing" Target="../drawings/drawing2.xml"/><Relationship Id="rId3" Type="http://schemas.openxmlformats.org/officeDocument/2006/relationships/vmlDrawing" Target="../drawings/vmlDrawing1.vml"/>
</Relationships>
</file>

<file path=xl/worksheets/_rels/sheet4.xml.rels><?xml version="1.0" encoding="UTF-8"?>
<Relationships xmlns="http://schemas.openxmlformats.org/package/2006/relationships"><Relationship Id="rId1" Type="http://schemas.openxmlformats.org/officeDocument/2006/relationships/comments" Target="../comments4.xml"/><Relationship Id="rId2" Type="http://schemas.openxmlformats.org/officeDocument/2006/relationships/drawing" Target="../drawings/drawing3.xml"/><Relationship Id="rId3" Type="http://schemas.openxmlformats.org/officeDocument/2006/relationships/vmlDrawing" Target="../drawings/vmlDrawing2.vml"/>
</Relationships>
</file>

<file path=xl/worksheets/_rels/sheet5.xml.rels><?xml version="1.0" encoding="UTF-8"?>
<Relationships xmlns="http://schemas.openxmlformats.org/package/2006/relationships"><Relationship Id="rId1" Type="http://schemas.openxmlformats.org/officeDocument/2006/relationships/drawing" Target="../drawings/drawing4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2E7D7A"/>
    <pageSetUpPr fitToPage="true"/>
  </sheetPr>
  <dimension ref="A1:C31"/>
  <sheetViews>
    <sheetView showFormulas="false" showGridLines="fals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2"/>
    <col collapsed="false" customWidth="true" hidden="false" outlineLevel="0" max="2" min="2" style="0" width="24"/>
    <col collapsed="false" customWidth="true" hidden="false" outlineLevel="0" max="3" min="3" style="0" width="105"/>
  </cols>
  <sheetData>
    <row r="1" customFormat="false" ht="19.7" hidden="false" customHeight="false" outlineLevel="0" collapsed="false">
      <c r="A1" s="1" t="s">
        <v>0</v>
      </c>
    </row>
    <row r="2" customFormat="false" ht="15" hidden="false" customHeight="false" outlineLevel="0" collapsed="false">
      <c r="A2" s="2" t="s">
        <v>1</v>
      </c>
    </row>
    <row r="4" customFormat="false" ht="15" hidden="false" customHeight="false" outlineLevel="0" collapsed="false">
      <c r="B4" s="3" t="s">
        <v>2</v>
      </c>
    </row>
    <row r="5" customFormat="false" ht="15" hidden="false" customHeight="false" outlineLevel="0" collapsed="false">
      <c r="B5" s="4"/>
      <c r="C5" s="5" t="s">
        <v>3</v>
      </c>
    </row>
    <row r="6" customFormat="false" ht="15" hidden="false" customHeight="false" outlineLevel="0" collapsed="false">
      <c r="B6" s="4"/>
      <c r="C6" s="5" t="s">
        <v>4</v>
      </c>
    </row>
    <row r="7" customFormat="false" ht="28.35" hidden="false" customHeight="false" outlineLevel="0" collapsed="false">
      <c r="B7" s="4"/>
      <c r="C7" s="5" t="s">
        <v>5</v>
      </c>
    </row>
    <row r="8" customFormat="false" ht="15" hidden="false" customHeight="false" outlineLevel="0" collapsed="false">
      <c r="B8" s="6"/>
    </row>
    <row r="9" customFormat="false" ht="15" hidden="false" customHeight="false" outlineLevel="0" collapsed="false">
      <c r="B9" s="3" t="s">
        <v>6</v>
      </c>
    </row>
    <row r="10" customFormat="false" ht="15" hidden="false" customHeight="false" outlineLevel="0" collapsed="false">
      <c r="B10" s="4" t="s">
        <v>7</v>
      </c>
      <c r="C10" s="5" t="s">
        <v>8</v>
      </c>
    </row>
    <row r="11" customFormat="false" ht="15" hidden="false" customHeight="false" outlineLevel="0" collapsed="false">
      <c r="B11" s="4" t="s">
        <v>9</v>
      </c>
      <c r="C11" s="5" t="s">
        <v>10</v>
      </c>
    </row>
    <row r="12" customFormat="false" ht="28.35" hidden="false" customHeight="false" outlineLevel="0" collapsed="false">
      <c r="B12" s="4" t="s">
        <v>11</v>
      </c>
      <c r="C12" s="5" t="s">
        <v>12</v>
      </c>
    </row>
    <row r="13" customFormat="false" ht="15" hidden="false" customHeight="false" outlineLevel="0" collapsed="false">
      <c r="B13" s="6"/>
    </row>
    <row r="14" customFormat="false" ht="15" hidden="false" customHeight="false" outlineLevel="0" collapsed="false">
      <c r="B14" s="3" t="s">
        <v>13</v>
      </c>
    </row>
    <row r="15" customFormat="false" ht="15" hidden="false" customHeight="false" outlineLevel="0" collapsed="false">
      <c r="B15" s="4" t="s">
        <v>14</v>
      </c>
      <c r="C15" s="5" t="s">
        <v>15</v>
      </c>
    </row>
    <row r="16" customFormat="false" ht="15" hidden="false" customHeight="false" outlineLevel="0" collapsed="false">
      <c r="B16" s="4" t="s">
        <v>16</v>
      </c>
      <c r="C16" s="5" t="s">
        <v>17</v>
      </c>
    </row>
    <row r="17" customFormat="false" ht="15" hidden="false" customHeight="false" outlineLevel="0" collapsed="false">
      <c r="B17" s="4" t="s">
        <v>18</v>
      </c>
      <c r="C17" s="5" t="s">
        <v>19</v>
      </c>
    </row>
    <row r="18" customFormat="false" ht="15" hidden="false" customHeight="false" outlineLevel="0" collapsed="false">
      <c r="B18" s="6"/>
    </row>
    <row r="19" customFormat="false" ht="15" hidden="false" customHeight="false" outlineLevel="0" collapsed="false">
      <c r="B19" s="3" t="s">
        <v>20</v>
      </c>
    </row>
    <row r="20" customFormat="false" ht="15" hidden="false" customHeight="false" outlineLevel="0" collapsed="false">
      <c r="B20" s="4" t="s">
        <v>21</v>
      </c>
      <c r="C20" s="5" t="s">
        <v>22</v>
      </c>
    </row>
    <row r="21" customFormat="false" ht="15" hidden="false" customHeight="false" outlineLevel="0" collapsed="false">
      <c r="B21" s="4" t="s">
        <v>23</v>
      </c>
      <c r="C21" s="5" t="s">
        <v>24</v>
      </c>
    </row>
    <row r="22" customFormat="false" ht="15" hidden="false" customHeight="false" outlineLevel="0" collapsed="false">
      <c r="B22" s="6"/>
    </row>
    <row r="23" customFormat="false" ht="15" hidden="false" customHeight="false" outlineLevel="0" collapsed="false">
      <c r="B23" s="3" t="s">
        <v>25</v>
      </c>
    </row>
    <row r="24" customFormat="false" ht="15" hidden="false" customHeight="false" outlineLevel="0" collapsed="false">
      <c r="B24" s="4" t="s">
        <v>26</v>
      </c>
      <c r="C24" s="5" t="s">
        <v>27</v>
      </c>
    </row>
    <row r="25" customFormat="false" ht="15" hidden="false" customHeight="false" outlineLevel="0" collapsed="false">
      <c r="B25" s="4" t="s">
        <v>28</v>
      </c>
      <c r="C25" s="5" t="s">
        <v>29</v>
      </c>
    </row>
    <row r="26" customFormat="false" ht="28.35" hidden="false" customHeight="false" outlineLevel="0" collapsed="false">
      <c r="B26" s="4" t="s">
        <v>30</v>
      </c>
      <c r="C26" s="5" t="s">
        <v>31</v>
      </c>
    </row>
    <row r="27" customFormat="false" ht="15" hidden="false" customHeight="false" outlineLevel="0" collapsed="false">
      <c r="B27" s="4" t="s">
        <v>32</v>
      </c>
      <c r="C27" s="5" t="s">
        <v>33</v>
      </c>
    </row>
    <row r="28" customFormat="false" ht="15" hidden="false" customHeight="false" outlineLevel="0" collapsed="false">
      <c r="B28" s="4" t="s">
        <v>34</v>
      </c>
      <c r="C28" s="5" t="s">
        <v>35</v>
      </c>
    </row>
    <row r="29" customFormat="false" ht="15" hidden="false" customHeight="false" outlineLevel="0" collapsed="false">
      <c r="B29" s="4" t="s">
        <v>36</v>
      </c>
      <c r="C29" s="5" t="s">
        <v>37</v>
      </c>
    </row>
    <row r="30" customFormat="false" ht="15" hidden="false" customHeight="false" outlineLevel="0" collapsed="false">
      <c r="B30" s="6"/>
    </row>
    <row r="31" customFormat="false" ht="15" hidden="false" customHeight="false" outlineLevel="0" collapsed="false">
      <c r="B31" s="6" t="s">
        <v>38</v>
      </c>
    </row>
  </sheetData>
  <printOptions headings="false" gridLines="false" gridLinesSet="true" horizontalCentered="false" verticalCentered="false"/>
  <pageMargins left="0.75" right="0.75" top="1" bottom="1" header="0.511811023622047" footer="0.511811023622047"/>
  <pageSetup paperSize="1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1F3A5F"/>
    <pageSetUpPr fitToPage="true"/>
  </sheetPr>
  <dimension ref="A1:L37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2"/>
    <col collapsed="false" customWidth="true" hidden="false" outlineLevel="0" max="2" min="2" style="0" width="34"/>
    <col collapsed="false" customWidth="true" hidden="false" outlineLevel="0" max="3" min="3" style="0" width="11"/>
    <col collapsed="false" customWidth="true" hidden="false" outlineLevel="0" max="4" min="4" style="0" width="10"/>
    <col collapsed="false" customWidth="true" hidden="false" outlineLevel="0" max="5" min="5" style="0" width="11"/>
    <col collapsed="false" customWidth="true" hidden="false" outlineLevel="0" max="6" min="6" style="0" width="13"/>
    <col collapsed="false" customWidth="true" hidden="false" outlineLevel="0" max="7" min="7" style="0" width="9"/>
    <col collapsed="false" customWidth="true" hidden="false" outlineLevel="0" max="8" min="8" style="0" width="8"/>
    <col collapsed="false" customWidth="true" hidden="false" outlineLevel="0" max="9" min="9" style="0" width="3"/>
    <col collapsed="false" customWidth="true" hidden="false" outlineLevel="0" max="10" min="10" style="0" width="42"/>
    <col collapsed="false" customWidth="true" hidden="false" outlineLevel="0" max="12" min="11" style="0" width="10"/>
    <col collapsed="false" customWidth="true" hidden="false" outlineLevel="0" max="13" min="13" style="0" width="3"/>
  </cols>
  <sheetData>
    <row r="1" customFormat="false" ht="19.7" hidden="false" customHeight="false" outlineLevel="0" collapsed="false">
      <c r="A1" s="1" t="s">
        <v>39</v>
      </c>
    </row>
    <row r="2" customFormat="false" ht="15" hidden="false" customHeight="false" outlineLevel="0" collapsed="false">
      <c r="A2" s="2" t="s">
        <v>40</v>
      </c>
    </row>
    <row r="4" customFormat="false" ht="17.35" hidden="false" customHeight="false" outlineLevel="0" collapsed="false">
      <c r="B4" s="7" t="s">
        <v>41</v>
      </c>
      <c r="C4" s="8" t="n">
        <v>46368</v>
      </c>
      <c r="D4" s="9" t="s">
        <v>42</v>
      </c>
      <c r="E4" s="10" t="n">
        <f aca="true">IF(C4="","",INT(C4)-TODAY())</f>
        <v>48</v>
      </c>
      <c r="F4" s="11" t="s">
        <v>43</v>
      </c>
    </row>
    <row r="6" customFormat="false" ht="30" hidden="false" customHeight="true" outlineLevel="0" collapsed="false">
      <c r="B6" s="12" t="s">
        <v>44</v>
      </c>
      <c r="C6" s="12" t="s">
        <v>45</v>
      </c>
      <c r="D6" s="12" t="s">
        <v>46</v>
      </c>
      <c r="E6" s="12" t="s">
        <v>47</v>
      </c>
      <c r="F6" s="12" t="s">
        <v>48</v>
      </c>
      <c r="G6" s="12" t="s">
        <v>49</v>
      </c>
      <c r="H6" s="12" t="s">
        <v>28</v>
      </c>
      <c r="J6" s="12" t="s">
        <v>50</v>
      </c>
      <c r="K6" s="12" t="s">
        <v>51</v>
      </c>
      <c r="L6" s="12" t="s">
        <v>52</v>
      </c>
    </row>
    <row r="7" customFormat="false" ht="15" hidden="false" customHeight="false" outlineLevel="0" collapsed="false">
      <c r="B7" s="13" t="s">
        <v>53</v>
      </c>
      <c r="C7" s="14" t="n">
        <f aca="false">SUMIFS(Practice!$E$5:$E$304,Practice!$B$5:$B$304,$B7)</f>
        <v>10</v>
      </c>
      <c r="D7" s="14" t="n">
        <f aca="false">SUMIFS(Practice!$F$5:$F$304,Practice!$B$5:$B$304,$B7)</f>
        <v>7</v>
      </c>
      <c r="E7" s="15" t="n">
        <f aca="false">IF(C7=0,"",D7/C7)</f>
        <v>0.7</v>
      </c>
      <c r="F7" s="16" t="n">
        <f aca="false">IF(SUMIFS(Practice!$E$5:$E$304,Practice!$B$5:$B$304,$B7,Practice!$G$5:$G$304,"&gt;0")=0,"",SUMIFS(Practice!$G$5:$G$304,Practice!$B$5:$B$304,$B7)*60/SUMIFS(Practice!$E$5:$E$304,Practice!$B$5:$B$304,$B7,Practice!$G$5:$G$304,"&gt;0"))</f>
        <v>66</v>
      </c>
      <c r="G7" s="14" t="n">
        <f aca="false">IFERROR(INDEX(Lists!$C$5:$C$15,MATCH($B7,Lists!$A$5:$A$15,0)),"")</f>
        <v>70</v>
      </c>
      <c r="H7" s="17" t="str">
        <f aca="false">IF(OR(F7="",G7=""),"",IF(F7&gt;G7*1.1,"Slow","OK"))</f>
        <v>OK</v>
      </c>
      <c r="J7" s="13" t="s">
        <v>54</v>
      </c>
      <c r="K7" s="15" t="n">
        <f aca="false">E12</f>
        <v>0.655172413793103</v>
      </c>
      <c r="L7" s="15" t="n">
        <f aca="false">E19</f>
        <v>0.735294117647059</v>
      </c>
    </row>
    <row r="8" customFormat="false" ht="15" hidden="false" customHeight="false" outlineLevel="0" collapsed="false">
      <c r="B8" s="13" t="s">
        <v>55</v>
      </c>
      <c r="C8" s="14" t="n">
        <f aca="false">SUMIFS(Practice!$E$5:$E$304,Practice!$B$5:$B$304,$B8)</f>
        <v>0</v>
      </c>
      <c r="D8" s="14" t="n">
        <f aca="false">SUMIFS(Practice!$F$5:$F$304,Practice!$B$5:$B$304,$B8)</f>
        <v>0</v>
      </c>
      <c r="E8" s="15" t="str">
        <f aca="false">IF(C8=0,"",D8/C8)</f>
        <v/>
      </c>
      <c r="F8" s="16" t="str">
        <f aca="false">IF(SUMIFS(Practice!$E$5:$E$304,Practice!$B$5:$B$304,$B8,Practice!$G$5:$G$304,"&gt;0")=0,"",SUMIFS(Practice!$G$5:$G$304,Practice!$B$5:$B$304,$B8)*60/SUMIFS(Practice!$E$5:$E$304,Practice!$B$5:$B$304,$B8,Practice!$G$5:$G$304,"&gt;0"))</f>
        <v/>
      </c>
      <c r="G8" s="14" t="n">
        <f aca="false">IFERROR(INDEX(Lists!$C$5:$C$15,MATCH($B8,Lists!$A$5:$A$15,0)),"")</f>
        <v>60</v>
      </c>
      <c r="H8" s="17" t="str">
        <f aca="false">IF(OR(F8="",G8=""),"",IF(F8&gt;G8*1.1,"Slow","OK"))</f>
        <v/>
      </c>
      <c r="J8" s="13" t="s">
        <v>56</v>
      </c>
      <c r="K8" s="15" t="n">
        <f aca="true">IF(SUMIFS(Practice!$E$5:$E$304,Practice!$C$5:$C$304,"Verbal",Practice!$A$5:$A$304,"&gt;="&amp;(TODAY()-6))=0,"",SUMIFS(Practice!$F$5:$F$304,Practice!$C$5:$C$304,"Verbal",Practice!$A$5:$A$304,"&gt;="&amp;(TODAY()-6))/SUMIFS(Practice!$E$5:$E$304,Practice!$C$5:$C$304,"Verbal",Practice!$A$5:$A$304,"&gt;="&amp;(TODAY()-6)))</f>
        <v>0.666666666666667</v>
      </c>
      <c r="L8" s="15" t="n">
        <f aca="true">IF(SUMIFS(Practice!$E$5:$E$304,Practice!$C$5:$C$304,"Quant",Practice!$A$5:$A$304,"&gt;="&amp;(TODAY()-6))=0,"",SUMIFS(Practice!$F$5:$F$304,Practice!$C$5:$C$304,"Quant",Practice!$A$5:$A$304,"&gt;="&amp;(TODAY()-6))/SUMIFS(Practice!$E$5:$E$304,Practice!$C$5:$C$304,"Quant",Practice!$A$5:$A$304,"&gt;="&amp;(TODAY()-6)))</f>
        <v>0.75</v>
      </c>
    </row>
    <row r="9" customFormat="false" ht="15" hidden="false" customHeight="false" outlineLevel="0" collapsed="false">
      <c r="B9" s="13" t="s">
        <v>57</v>
      </c>
      <c r="C9" s="14" t="n">
        <f aca="false">SUMIFS(Practice!$E$5:$E$304,Practice!$B$5:$B$304,$B9)</f>
        <v>7</v>
      </c>
      <c r="D9" s="14" t="n">
        <f aca="false">SUMIFS(Practice!$F$5:$F$304,Practice!$B$5:$B$304,$B9)</f>
        <v>4</v>
      </c>
      <c r="E9" s="15" t="n">
        <f aca="false">IF(C9=0,"",D9/C9)</f>
        <v>0.571428571428571</v>
      </c>
      <c r="F9" s="16" t="n">
        <f aca="false">IF(SUMIFS(Practice!$E$5:$E$304,Practice!$B$5:$B$304,$B9,Practice!$G$5:$G$304,"&gt;0")=0,"",SUMIFS(Practice!$G$5:$G$304,Practice!$B$5:$B$304,$B9)*60/SUMIFS(Practice!$E$5:$E$304,Practice!$B$5:$B$304,$B9,Practice!$G$5:$G$304,"&gt;0"))</f>
        <v>128.571428571429</v>
      </c>
      <c r="G9" s="14" t="n">
        <f aca="false">IFERROR(INDEX(Lists!$C$5:$C$15,MATCH($B9,Lists!$A$5:$A$15,0)),"")</f>
        <v>120</v>
      </c>
      <c r="H9" s="17" t="str">
        <f aca="false">IF(OR(F9="",G9=""),"",IF(F9&gt;G9*1.1,"Slow","OK"))</f>
        <v>OK</v>
      </c>
      <c r="J9" s="13" t="s">
        <v>58</v>
      </c>
      <c r="K9" s="16" t="n">
        <f aca="false">COUNTIF(Mistakes!$C$5:$C$504,"Verbal")</f>
        <v>4</v>
      </c>
      <c r="L9" s="16" t="n">
        <f aca="false">COUNTIF(Mistakes!$C$5:$C$504,"Quant")</f>
        <v>4</v>
      </c>
    </row>
    <row r="10" customFormat="false" ht="15" hidden="false" customHeight="false" outlineLevel="0" collapsed="false">
      <c r="B10" s="13" t="s">
        <v>59</v>
      </c>
      <c r="C10" s="14" t="n">
        <f aca="false">SUMIFS(Practice!$E$5:$E$304,Practice!$B$5:$B$304,$B10)</f>
        <v>0</v>
      </c>
      <c r="D10" s="14" t="n">
        <f aca="false">SUMIFS(Practice!$F$5:$F$304,Practice!$B$5:$B$304,$B10)</f>
        <v>0</v>
      </c>
      <c r="E10" s="15" t="str">
        <f aca="false">IF(C10=0,"",D10/C10)</f>
        <v/>
      </c>
      <c r="F10" s="16" t="str">
        <f aca="false">IF(SUMIFS(Practice!$E$5:$E$304,Practice!$B$5:$B$304,$B10,Practice!$G$5:$G$304,"&gt;0")=0,"",SUMIFS(Practice!$G$5:$G$304,Practice!$B$5:$B$304,$B10)*60/SUMIFS(Practice!$E$5:$E$304,Practice!$B$5:$B$304,$B10,Practice!$G$5:$G$304,"&gt;0"))</f>
        <v/>
      </c>
      <c r="G10" s="14" t="n">
        <f aca="false">IFERROR(INDEX(Lists!$C$5:$C$15,MATCH($B10,Lists!$A$5:$A$15,0)),"")</f>
        <v>110</v>
      </c>
      <c r="H10" s="17" t="str">
        <f aca="false">IF(OR(F10="",G10=""),"",IF(F10&gt;G10*1.1,"Slow","OK"))</f>
        <v/>
      </c>
      <c r="J10" s="13" t="s">
        <v>60</v>
      </c>
      <c r="K10" s="16" t="n">
        <f aca="false">COUNTIFS(Mistakes!$C$5:$C$504,"Verbal",Mistakes!$F$5:$F$504,"Easy")</f>
        <v>0</v>
      </c>
      <c r="L10" s="16" t="n">
        <f aca="false">COUNTIFS(Mistakes!$C$5:$C$504,"Quant",Mistakes!$F$5:$F$504,"Easy")</f>
        <v>2</v>
      </c>
    </row>
    <row r="11" customFormat="false" ht="15" hidden="false" customHeight="false" outlineLevel="0" collapsed="false">
      <c r="B11" s="13" t="s">
        <v>61</v>
      </c>
      <c r="C11" s="14" t="n">
        <f aca="false">SUMIFS(Practice!$E$5:$E$304,Practice!$B$5:$B$304,$B11)</f>
        <v>12</v>
      </c>
      <c r="D11" s="14" t="n">
        <f aca="false">SUMIFS(Practice!$F$5:$F$304,Practice!$B$5:$B$304,$B11)</f>
        <v>8</v>
      </c>
      <c r="E11" s="15" t="n">
        <f aca="false">IF(C11=0,"",D11/C11)</f>
        <v>0.666666666666667</v>
      </c>
      <c r="F11" s="16" t="n">
        <f aca="false">IF(SUMIFS(Practice!$E$5:$E$304,Practice!$B$5:$B$304,$B11,Practice!$G$5:$G$304,"&gt;0")=0,"",SUMIFS(Practice!$G$5:$G$304,Practice!$B$5:$B$304,$B11)*60/SUMIFS(Practice!$E$5:$E$304,Practice!$B$5:$B$304,$B11,Practice!$G$5:$G$304,"&gt;0"))</f>
        <v>90</v>
      </c>
      <c r="G11" s="14" t="n">
        <f aca="false">IFERROR(INDEX(Lists!$C$5:$C$15,MATCH($B11,Lists!$A$5:$A$15,0)),"")</f>
        <v>91</v>
      </c>
      <c r="H11" s="17" t="str">
        <f aca="false">IF(OR(F11="",G11=""),"",IF(F11&gt;G11*1.1,"Slow","OK"))</f>
        <v>OK</v>
      </c>
      <c r="J11" s="13" t="s">
        <v>62</v>
      </c>
      <c r="K11" s="16" t="n">
        <f aca="false">COUNTIFS(Mistakes!$C$5:$C$504,"Verbal",Mistakes!$G$5:$G$504,"Guessed right")</f>
        <v>1</v>
      </c>
      <c r="L11" s="16" t="n">
        <f aca="false">COUNTIFS(Mistakes!$C$5:$C$504,"Quant",Mistakes!$G$5:$G$504,"Guessed right")</f>
        <v>0</v>
      </c>
    </row>
    <row r="12" customFormat="false" ht="15" hidden="false" customHeight="false" outlineLevel="0" collapsed="false">
      <c r="B12" s="18" t="s">
        <v>63</v>
      </c>
      <c r="C12" s="19" t="n">
        <f aca="false">SUMIFS(Practice!$E$5:$E$304,Practice!$C$5:$C$304,"Verbal")</f>
        <v>29</v>
      </c>
      <c r="D12" s="19" t="n">
        <f aca="false">SUMIFS(Practice!$F$5:$F$304,Practice!$C$5:$C$304,"Verbal")</f>
        <v>19</v>
      </c>
      <c r="E12" s="20" t="n">
        <f aca="false">IF(C12=0,"",D12/C12)</f>
        <v>0.655172413793103</v>
      </c>
      <c r="F12" s="21" t="n">
        <f aca="false">IF(SUMIFS(Practice!$E$5:$E$304,Practice!$C$5:$C$304,"Verbal",Practice!$G$5:$G$304,"&gt;0")=0,"",SUMIFS(Practice!$G$5:$G$304,Practice!$C$5:$C$304,"Verbal")*60/SUMIFS(Practice!$E$5:$E$304,Practice!$C$5:$C$304,"Verbal",Practice!$G$5:$G$304,"&gt;0"))</f>
        <v>91.0344827586207</v>
      </c>
      <c r="G12" s="19" t="n">
        <v>91</v>
      </c>
      <c r="H12" s="22" t="str">
        <f aca="false">IF(OR(F12="",G12=""),"",IF(F12&gt;G12*1.1,"Slow","OK"))</f>
        <v>OK</v>
      </c>
      <c r="J12" s="13" t="s">
        <v>64</v>
      </c>
      <c r="K12" s="16" t="n">
        <f aca="false">COUNTIFS(Mistakes!$C$5:$C$504,"Verbal",Mistakes!$M$5:$M$504,"Redo DUE")</f>
        <v>2</v>
      </c>
      <c r="L12" s="16" t="n">
        <f aca="false">COUNTIFS(Mistakes!$C$5:$C$504,"Quant",Mistakes!$M$5:$M$504,"Redo DUE")</f>
        <v>1</v>
      </c>
    </row>
    <row r="13" customFormat="false" ht="15" hidden="false" customHeight="false" outlineLevel="0" collapsed="false">
      <c r="B13" s="13" t="s">
        <v>65</v>
      </c>
      <c r="C13" s="14" t="n">
        <f aca="false">SUMIFS(Practice!$E$5:$E$304,Practice!$B$5:$B$304,$B13)</f>
        <v>12</v>
      </c>
      <c r="D13" s="14" t="n">
        <f aca="false">SUMIFS(Practice!$F$5:$F$304,Practice!$B$5:$B$304,$B13)</f>
        <v>9</v>
      </c>
      <c r="E13" s="15" t="n">
        <f aca="false">IF(C13=0,"",D13/C13)</f>
        <v>0.75</v>
      </c>
      <c r="F13" s="16" t="n">
        <f aca="false">IF(SUMIFS(Practice!$E$5:$E$304,Practice!$B$5:$B$304,$B13,Practice!$G$5:$G$304,"&gt;0")=0,"",SUMIFS(Practice!$G$5:$G$304,Practice!$B$5:$B$304,$B13)*60/SUMIFS(Practice!$E$5:$E$304,Practice!$B$5:$B$304,$B13,Practice!$G$5:$G$304,"&gt;0"))</f>
        <v>65</v>
      </c>
      <c r="G13" s="14" t="n">
        <f aca="false">IFERROR(INDEX(Lists!$C$5:$C$15,MATCH($B13,Lists!$A$5:$A$15,0)),"")</f>
        <v>75</v>
      </c>
      <c r="H13" s="17" t="str">
        <f aca="false">IF(OR(F13="",G13=""),"",IF(F13&gt;G13*1.1,"Slow","OK"))</f>
        <v>OK</v>
      </c>
    </row>
    <row r="14" customFormat="false" ht="15" hidden="false" customHeight="false" outlineLevel="0" collapsed="false">
      <c r="B14" s="13" t="s">
        <v>66</v>
      </c>
      <c r="C14" s="14" t="n">
        <f aca="false">SUMIFS(Practice!$E$5:$E$304,Practice!$B$5:$B$304,$B14)</f>
        <v>10</v>
      </c>
      <c r="D14" s="14" t="n">
        <f aca="false">SUMIFS(Practice!$F$5:$F$304,Practice!$B$5:$B$304,$B14)</f>
        <v>7</v>
      </c>
      <c r="E14" s="15" t="n">
        <f aca="false">IF(C14=0,"",D14/C14)</f>
        <v>0.7</v>
      </c>
      <c r="F14" s="16" t="n">
        <f aca="false">IF(SUMIFS(Practice!$E$5:$E$304,Practice!$B$5:$B$304,$B14,Practice!$G$5:$G$304,"&gt;0")=0,"",SUMIFS(Practice!$G$5:$G$304,Practice!$B$5:$B$304,$B14)*60/SUMIFS(Practice!$E$5:$E$304,Practice!$B$5:$B$304,$B14,Practice!$G$5:$G$304,"&gt;0"))</f>
        <v>138</v>
      </c>
      <c r="G14" s="14" t="n">
        <f aca="false">IFERROR(INDEX(Lists!$C$5:$C$15,MATCH($B14,Lists!$A$5:$A$15,0)),"")</f>
        <v>115</v>
      </c>
      <c r="H14" s="17" t="str">
        <f aca="false">IF(OR(F14="",G14=""),"",IF(F14&gt;G14*1.1,"Slow","OK"))</f>
        <v>Slow</v>
      </c>
      <c r="J14" s="23" t="s">
        <v>67</v>
      </c>
      <c r="K14" s="23" t="s">
        <v>68</v>
      </c>
    </row>
    <row r="15" customFormat="false" ht="15" hidden="false" customHeight="false" outlineLevel="0" collapsed="false">
      <c r="B15" s="13" t="s">
        <v>69</v>
      </c>
      <c r="C15" s="14" t="n">
        <f aca="false">SUMIFS(Practice!$E$5:$E$304,Practice!$B$5:$B$304,$B15)</f>
        <v>0</v>
      </c>
      <c r="D15" s="14" t="n">
        <f aca="false">SUMIFS(Practice!$F$5:$F$304,Practice!$B$5:$B$304,$B15)</f>
        <v>0</v>
      </c>
      <c r="E15" s="15" t="str">
        <f aca="false">IF(C15=0,"",D15/C15)</f>
        <v/>
      </c>
      <c r="F15" s="16" t="str">
        <f aca="false">IF(SUMIFS(Practice!$E$5:$E$304,Practice!$B$5:$B$304,$B15,Practice!$G$5:$G$304,"&gt;0")=0,"",SUMIFS(Practice!$G$5:$G$304,Practice!$B$5:$B$304,$B15)*60/SUMIFS(Practice!$E$5:$E$304,Practice!$B$5:$B$304,$B15,Practice!$G$5:$G$304,"&gt;0"))</f>
        <v/>
      </c>
      <c r="G15" s="14" t="n">
        <f aca="false">IFERROR(INDEX(Lists!$C$5:$C$15,MATCH($B15,Lists!$A$5:$A$15,0)),"")</f>
        <v>120</v>
      </c>
      <c r="H15" s="17" t="str">
        <f aca="false">IF(OR(F15="",G15=""),"",IF(F15&gt;G15*1.1,"Slow","OK"))</f>
        <v/>
      </c>
      <c r="J15" s="13" t="s">
        <v>70</v>
      </c>
      <c r="K15" s="16" t="n">
        <f aca="false">IFERROR(INDEX(Mocks!$E$5:$E$24,MATCH(9.99E+307,Mocks!$E$5:$E$24)),"")</f>
        <v>317</v>
      </c>
    </row>
    <row r="16" customFormat="false" ht="15" hidden="false" customHeight="false" outlineLevel="0" collapsed="false">
      <c r="B16" s="13" t="s">
        <v>71</v>
      </c>
      <c r="C16" s="14" t="n">
        <f aca="false">SUMIFS(Practice!$E$5:$E$304,Practice!$B$5:$B$304,$B16)</f>
        <v>0</v>
      </c>
      <c r="D16" s="14" t="n">
        <f aca="false">SUMIFS(Practice!$F$5:$F$304,Practice!$B$5:$B$304,$B16)</f>
        <v>0</v>
      </c>
      <c r="E16" s="15" t="str">
        <f aca="false">IF(C16=0,"",D16/C16)</f>
        <v/>
      </c>
      <c r="F16" s="16" t="str">
        <f aca="false">IF(SUMIFS(Practice!$E$5:$E$304,Practice!$B$5:$B$304,$B16,Practice!$G$5:$G$304,"&gt;0")=0,"",SUMIFS(Practice!$G$5:$G$304,Practice!$B$5:$B$304,$B16)*60/SUMIFS(Practice!$E$5:$E$304,Practice!$B$5:$B$304,$B16,Practice!$G$5:$G$304,"&gt;0"))</f>
        <v/>
      </c>
      <c r="G16" s="14" t="n">
        <f aca="false">IFERROR(INDEX(Lists!$C$5:$C$15,MATCH($B16,Lists!$A$5:$A$15,0)),"")</f>
        <v>110</v>
      </c>
      <c r="H16" s="17" t="str">
        <f aca="false">IF(OR(F16="",G16=""),"",IF(F16&gt;G16*1.1,"Slow","OK"))</f>
        <v/>
      </c>
      <c r="J16" s="13" t="s">
        <v>72</v>
      </c>
      <c r="K16" s="16" t="n">
        <f aca="false">IF(COUNT(Mocks!$E$5:$E$24)=0,"",MAX(Mocks!$E$5:$E$24))</f>
        <v>317</v>
      </c>
    </row>
    <row r="17" customFormat="false" ht="15" hidden="false" customHeight="false" outlineLevel="0" collapsed="false">
      <c r="B17" s="13" t="s">
        <v>73</v>
      </c>
      <c r="C17" s="14" t="n">
        <f aca="false">SUMIFS(Practice!$E$5:$E$304,Practice!$B$5:$B$304,$B17)</f>
        <v>0</v>
      </c>
      <c r="D17" s="14" t="n">
        <f aca="false">SUMIFS(Practice!$F$5:$F$304,Practice!$B$5:$B$304,$B17)</f>
        <v>0</v>
      </c>
      <c r="E17" s="15" t="str">
        <f aca="false">IF(C17=0,"",D17/C17)</f>
        <v/>
      </c>
      <c r="F17" s="16" t="str">
        <f aca="false">IF(SUMIFS(Practice!$E$5:$E$304,Practice!$B$5:$B$304,$B17,Practice!$G$5:$G$304,"&gt;0")=0,"",SUMIFS(Practice!$G$5:$G$304,Practice!$B$5:$B$304,$B17)*60/SUMIFS(Practice!$E$5:$E$304,Practice!$B$5:$B$304,$B17,Practice!$G$5:$G$304,"&gt;0"))</f>
        <v/>
      </c>
      <c r="G17" s="14" t="n">
        <f aca="false">IFERROR(INDEX(Lists!$C$5:$C$15,MATCH($B17,Lists!$A$5:$A$15,0)),"")</f>
        <v>120</v>
      </c>
      <c r="H17" s="17" t="str">
        <f aca="false">IF(OR(F17="",G17=""),"",IF(F17&gt;G17*1.1,"Slow","OK"))</f>
        <v/>
      </c>
      <c r="J17" s="13" t="s">
        <v>74</v>
      </c>
      <c r="K17" s="24" t="n">
        <f aca="false">IF(OR(COUNT(Mocks!$E$5:$E$24)&lt;2,NOT(ISNUMBER(INDEX(Mocks!$E$5:$E$24,1)))),"",K15-INDEX(Mocks!$E$5:$E$24,1))</f>
        <v>8</v>
      </c>
    </row>
    <row r="18" customFormat="false" ht="15" hidden="false" customHeight="false" outlineLevel="0" collapsed="false">
      <c r="B18" s="13" t="s">
        <v>75</v>
      </c>
      <c r="C18" s="14" t="n">
        <f aca="false">SUMIFS(Practice!$E$5:$E$304,Practice!$B$5:$B$304,$B18)</f>
        <v>12</v>
      </c>
      <c r="D18" s="14" t="n">
        <f aca="false">SUMIFS(Practice!$F$5:$F$304,Practice!$B$5:$B$304,$B18)</f>
        <v>9</v>
      </c>
      <c r="E18" s="15" t="n">
        <f aca="false">IF(C18=0,"",D18/C18)</f>
        <v>0.75</v>
      </c>
      <c r="F18" s="16" t="n">
        <f aca="false">IF(SUMIFS(Practice!$E$5:$E$304,Practice!$B$5:$B$304,$B18,Practice!$G$5:$G$304,"&gt;0")=0,"",SUMIFS(Practice!$G$5:$G$304,Practice!$B$5:$B$304,$B18)*60/SUMIFS(Practice!$E$5:$E$304,Practice!$B$5:$B$304,$B18,Practice!$G$5:$G$304,"&gt;0"))</f>
        <v>110</v>
      </c>
      <c r="G18" s="14" t="n">
        <f aca="false">IFERROR(INDEX(Lists!$C$5:$C$15,MATCH($B18,Lists!$A$5:$A$15,0)),"")</f>
        <v>104</v>
      </c>
      <c r="H18" s="17" t="str">
        <f aca="false">IF(OR(F18="",G18=""),"",IF(F18&gt;G18*1.1,"Slow","OK"))</f>
        <v>OK</v>
      </c>
      <c r="J18" s="13" t="s">
        <v>76</v>
      </c>
      <c r="K18" s="16" t="n">
        <f aca="false">COUNTIF(Practice!$D$5:$D$304,"SAMPLE*")+COUNTIF(Mistakes!$E$5:$E$504,"SAMPLE*")+COUNTIF(Mocks!$G$5:$G$24,"SAMPLE*")</f>
        <v>16</v>
      </c>
    </row>
    <row r="19" customFormat="false" ht="28.35" hidden="false" customHeight="false" outlineLevel="0" collapsed="false">
      <c r="B19" s="18" t="s">
        <v>77</v>
      </c>
      <c r="C19" s="19" t="n">
        <f aca="false">SUMIFS(Practice!$E$5:$E$304,Practice!$C$5:$C$304,"Quant")</f>
        <v>34</v>
      </c>
      <c r="D19" s="19" t="n">
        <f aca="false">SUMIFS(Practice!$F$5:$F$304,Practice!$C$5:$C$304,"Quant")</f>
        <v>25</v>
      </c>
      <c r="E19" s="20" t="n">
        <f aca="false">IF(C19=0,"",D19/C19)</f>
        <v>0.735294117647059</v>
      </c>
      <c r="F19" s="21" t="n">
        <f aca="false">IF(SUMIFS(Practice!$E$5:$E$304,Practice!$C$5:$C$304,"Quant",Practice!$G$5:$G$304,"&gt;0")=0,"",SUMIFS(Practice!$G$5:$G$304,Practice!$C$5:$C$304,"Quant")*60/SUMIFS(Practice!$E$5:$E$304,Practice!$C$5:$C$304,"Quant",Practice!$G$5:$G$304,"&gt;0"))</f>
        <v>102.352941176471</v>
      </c>
      <c r="G19" s="19" t="n">
        <v>104</v>
      </c>
      <c r="H19" s="22" t="str">
        <f aca="false">IF(OR(F19="",G19=""),"",IF(F19&gt;G19*1.1,"Slow","OK"))</f>
        <v>OK</v>
      </c>
      <c r="J19" s="13" t="s">
        <v>78</v>
      </c>
      <c r="K19" s="16" t="n">
        <f aca="false">COUNTIFS(Practice!$A$5:$A$304,"&lt;&gt;",Practice!$B$5:$B$304,"")+COUNTIFS(Mistakes!$A$5:$A$504,"&lt;&gt;",Mistakes!$B$5:$B$504,"")+SUMPRODUCT((Practice!$B$5:$B$304&lt;&gt;"")*ISNA(MATCH(Practice!$B$5:$B$304,Lists!$A$5:$A$15,0)))+SUMPRODUCT((Mistakes!$B$5:$B$504&lt;&gt;"")*ISNA(MATCH(Mistakes!$B$5:$B$504,Lists!$A$5:$A$13,0)))</f>
        <v>0</v>
      </c>
    </row>
    <row r="20" customFormat="false" ht="15" hidden="false" customHeight="false" outlineLevel="0" collapsed="false">
      <c r="B20" s="11" t="s">
        <v>79</v>
      </c>
    </row>
    <row r="23" customFormat="false" ht="30" hidden="false" customHeight="true" outlineLevel="0" collapsed="false">
      <c r="B23" s="23" t="s">
        <v>80</v>
      </c>
      <c r="C23" s="23" t="s">
        <v>51</v>
      </c>
      <c r="D23" s="23" t="s">
        <v>52</v>
      </c>
      <c r="E23" s="23" t="s">
        <v>81</v>
      </c>
      <c r="F23" s="23" t="s">
        <v>82</v>
      </c>
      <c r="J23" s="23" t="s">
        <v>83</v>
      </c>
      <c r="K23" s="23" t="s">
        <v>84</v>
      </c>
    </row>
    <row r="24" customFormat="false" ht="15" hidden="false" customHeight="false" outlineLevel="0" collapsed="false">
      <c r="B24" s="13" t="str">
        <f aca="false">Lists!$H$5</f>
        <v>Didn't know it (concept or word)</v>
      </c>
      <c r="C24" s="14" t="n">
        <f aca="false">COUNTIFS(Mistakes!$H$5:$H$504,$B24,Mistakes!$C$5:$C$504,"Verbal")</f>
        <v>1</v>
      </c>
      <c r="D24" s="14" t="n">
        <f aca="false">COUNTIFS(Mistakes!$H$5:$H$504,$B24,Mistakes!$C$5:$C$504,"Quant")</f>
        <v>1</v>
      </c>
      <c r="E24" s="14" t="n">
        <f aca="false">C24+D24</f>
        <v>2</v>
      </c>
      <c r="F24" s="15" t="n">
        <f aca="false">IF(SUM($E$24:$E$30)=0,"",E24/SUM($E$24:$E$30))</f>
        <v>0.25</v>
      </c>
      <c r="J24" s="13" t="str">
        <f aca="false">IF(LARGE(Lists!$F$5:$F$24,1)&lt;1,"—",INDEX(Lists!$E$5:$E$24,MATCH(LARGE(Lists!$F$5:$F$24,1),Lists!$F$5:$F$24,0)))</f>
        <v>V – Vocabulary</v>
      </c>
      <c r="K24" s="14" t="n">
        <f aca="false">IF(LARGE(Lists!$F$5:$F$24,1)&lt;1,"",INT(LARGE(Lists!$F$5:$F$24,1)))</f>
        <v>2</v>
      </c>
    </row>
    <row r="25" customFormat="false" ht="15" hidden="false" customHeight="false" outlineLevel="0" collapsed="false">
      <c r="B25" s="13" t="str">
        <f aca="false">Lists!$H$6</f>
        <v>Misread the question</v>
      </c>
      <c r="C25" s="14" t="n">
        <f aca="false">COUNTIFS(Mistakes!$H$5:$H$504,$B25,Mistakes!$C$5:$C$504,"Verbal")</f>
        <v>1</v>
      </c>
      <c r="D25" s="14" t="n">
        <f aca="false">COUNTIFS(Mistakes!$H$5:$H$504,$B25,Mistakes!$C$5:$C$504,"Quant")</f>
        <v>1</v>
      </c>
      <c r="E25" s="14" t="n">
        <f aca="false">C25+D25</f>
        <v>2</v>
      </c>
      <c r="F25" s="15" t="n">
        <f aca="false">IF(SUM($E$24:$E$30)=0,"",E25/SUM($E$24:$E$30))</f>
        <v>0.25</v>
      </c>
      <c r="J25" s="13" t="str">
        <f aca="false">IF(LARGE(Lists!$F$5:$F$24,2)&lt;1,"—",INDEX(Lists!$E$5:$E$24,MATCH(LARGE(Lists!$F$5:$F$24,2),Lists!$F$5:$F$24,0)))</f>
        <v>Q – Data interpretation</v>
      </c>
      <c r="K25" s="14" t="n">
        <f aca="false">IF(LARGE(Lists!$F$5:$F$24,2)&lt;1,"",INT(LARGE(Lists!$F$5:$F$24,2)))</f>
        <v>1</v>
      </c>
    </row>
    <row r="26" customFormat="false" ht="15" hidden="false" customHeight="false" outlineLevel="0" collapsed="false">
      <c r="B26" s="13" t="str">
        <f aca="false">Lists!$H$7</f>
        <v>Careless / calculation slip</v>
      </c>
      <c r="C26" s="14" t="n">
        <f aca="false">COUNTIFS(Mistakes!$H$5:$H$504,$B26,Mistakes!$C$5:$C$504,"Verbal")</f>
        <v>0</v>
      </c>
      <c r="D26" s="14" t="n">
        <f aca="false">COUNTIFS(Mistakes!$H$5:$H$504,$B26,Mistakes!$C$5:$C$504,"Quant")</f>
        <v>1</v>
      </c>
      <c r="E26" s="14" t="n">
        <f aca="false">C26+D26</f>
        <v>1</v>
      </c>
      <c r="F26" s="15" t="n">
        <f aca="false">IF(SUM($E$24:$E$30)=0,"",E26/SUM($E$24:$E$30))</f>
        <v>0.125</v>
      </c>
      <c r="J26" s="13" t="str">
        <f aca="false">IF(LARGE(Lists!$F$5:$F$24,3)&lt;1,"—",INDEX(Lists!$E$5:$E$24,MATCH(LARGE(Lists!$F$5:$F$24,3),Lists!$F$5:$F$24,0)))</f>
        <v>Q – Word problems (rate, work, mixture)</v>
      </c>
      <c r="K26" s="14" t="n">
        <f aca="false">IF(LARGE(Lists!$F$5:$F$24,3)&lt;1,"",INT(LARGE(Lists!$F$5:$F$24,3)))</f>
        <v>1</v>
      </c>
    </row>
    <row r="27" customFormat="false" ht="15" hidden="false" customHeight="false" outlineLevel="0" collapsed="false">
      <c r="B27" s="13" t="str">
        <f aca="false">Lists!$H$8</f>
        <v>Fell for a trap answer</v>
      </c>
      <c r="C27" s="14" t="n">
        <f aca="false">COUNTIFS(Mistakes!$H$5:$H$504,$B27,Mistakes!$C$5:$C$504,"Verbal")</f>
        <v>2</v>
      </c>
      <c r="D27" s="14" t="n">
        <f aca="false">COUNTIFS(Mistakes!$H$5:$H$504,$B27,Mistakes!$C$5:$C$504,"Quant")</f>
        <v>0</v>
      </c>
      <c r="E27" s="14" t="n">
        <f aca="false">C27+D27</f>
        <v>2</v>
      </c>
      <c r="F27" s="15" t="n">
        <f aca="false">IF(SUM($E$24:$E$30)=0,"",E27/SUM($E$24:$E$30))</f>
        <v>0.25</v>
      </c>
      <c r="J27" s="13" t="str">
        <f aca="false">IF(LARGE(Lists!$F$5:$F$24,4)&lt;1,"—",INDEX(Lists!$E$5:$E$24,MATCH(LARGE(Lists!$F$5:$F$24,4),Lists!$F$5:$F$24,0)))</f>
        <v>Q – Inequalities &amp; absolute value</v>
      </c>
      <c r="K27" s="14" t="n">
        <f aca="false">IF(LARGE(Lists!$F$5:$F$24,4)&lt;1,"",INT(LARGE(Lists!$F$5:$F$24,4)))</f>
        <v>1</v>
      </c>
    </row>
    <row r="28" customFormat="false" ht="15" hidden="false" customHeight="false" outlineLevel="0" collapsed="false">
      <c r="B28" s="13" t="str">
        <f aca="false">Lists!$H$9</f>
        <v>Ran out of time / rushed</v>
      </c>
      <c r="C28" s="14" t="n">
        <f aca="false">COUNTIFS(Mistakes!$H$5:$H$504,$B28,Mistakes!$C$5:$C$504,"Verbal")</f>
        <v>0</v>
      </c>
      <c r="D28" s="14" t="n">
        <f aca="false">COUNTIFS(Mistakes!$H$5:$H$504,$B28,Mistakes!$C$5:$C$504,"Quant")</f>
        <v>1</v>
      </c>
      <c r="E28" s="14" t="n">
        <f aca="false">C28+D28</f>
        <v>1</v>
      </c>
      <c r="F28" s="15" t="n">
        <f aca="false">IF(SUM($E$24:$E$30)=0,"",E28/SUM($E$24:$E$30))</f>
        <v>0.125</v>
      </c>
      <c r="J28" s="13" t="str">
        <f aca="false">IF(LARGE(Lists!$F$5:$F$24,5)&lt;1,"—",INDEX(Lists!$E$5:$E$24,MATCH(LARGE(Lists!$F$5:$F$24,5),Lists!$F$5:$F$24,0)))</f>
        <v>Q – Number properties</v>
      </c>
      <c r="K28" s="14" t="n">
        <f aca="false">IF(LARGE(Lists!$F$5:$F$24,5)&lt;1,"",INT(LARGE(Lists!$F$5:$F$24,5)))</f>
        <v>1</v>
      </c>
    </row>
    <row r="29" customFormat="false" ht="15" hidden="false" customHeight="false" outlineLevel="0" collapsed="false">
      <c r="B29" s="13" t="str">
        <f aca="false">Lists!$H$10</f>
        <v>Guessed</v>
      </c>
      <c r="C29" s="14" t="n">
        <f aca="false">COUNTIFS(Mistakes!$H$5:$H$504,$B29,Mistakes!$C$5:$C$504,"Verbal")</f>
        <v>0</v>
      </c>
      <c r="D29" s="14" t="n">
        <f aca="false">COUNTIFS(Mistakes!$H$5:$H$504,$B29,Mistakes!$C$5:$C$504,"Quant")</f>
        <v>0</v>
      </c>
      <c r="E29" s="14" t="n">
        <f aca="false">C29+D29</f>
        <v>0</v>
      </c>
      <c r="F29" s="15" t="n">
        <f aca="false">IF(SUM($E$24:$E$30)=0,"",E29/SUM($E$24:$E$30))</f>
        <v>0</v>
      </c>
    </row>
    <row r="30" customFormat="false" ht="15" hidden="false" customHeight="false" outlineLevel="0" collapsed="false">
      <c r="B30" s="13" t="str">
        <f aca="false">Lists!$H$11</f>
        <v>Other</v>
      </c>
      <c r="C30" s="14" t="n">
        <f aca="false">COUNTIFS(Mistakes!$H$5:$H$504,$B30,Mistakes!$C$5:$C$504,"Verbal")</f>
        <v>0</v>
      </c>
      <c r="D30" s="14" t="n">
        <f aca="false">COUNTIFS(Mistakes!$H$5:$H$504,$B30,Mistakes!$C$5:$C$504,"Quant")</f>
        <v>0</v>
      </c>
      <c r="E30" s="14" t="n">
        <f aca="false">C30+D30</f>
        <v>0</v>
      </c>
      <c r="F30" s="15" t="n">
        <f aca="false">IF(SUM($E$24:$E$30)=0,"",E30/SUM($E$24:$E$30))</f>
        <v>0</v>
      </c>
    </row>
    <row r="33" customFormat="false" ht="15" hidden="false" customHeight="false" outlineLevel="0" collapsed="false">
      <c r="B33" s="25" t="s">
        <v>85</v>
      </c>
    </row>
    <row r="34" customFormat="false" ht="15" hidden="false" customHeight="false" outlineLevel="0" collapsed="false">
      <c r="B34" s="26" t="str">
        <f aca="false">"1. Redo the "&amp;(K12+L12)&amp;" question(s) marked Redo DUE on the Mistakes tab."</f>
        <v>1. Redo the 3 question(s) marked Redo DUE on the Mistakes tab.</v>
      </c>
    </row>
    <row r="35" customFormat="false" ht="15" hidden="false" customHeight="false" outlineLevel="0" collapsed="false">
      <c r="B35" s="26" t="str">
        <f aca="false">IF(MAX(E24:E30)=0,"2. Log your mistakes to see your main reason for missing questions.","2. Your top reason for missing questions: "&amp;INDEX(B24:B30,MATCH(MAX(E24:E30),E24:E30,0))&amp;". Re-read your 'Next time I will...' notes for it.")</f>
        <v>2. Your top reason for missing questions: Didn't know it (concept or word). Re-read your 'Next time I will...' notes for it.</v>
      </c>
    </row>
    <row r="36" customFormat="false" ht="15" hidden="false" customHeight="false" outlineLevel="0" collapsed="false">
      <c r="B36" s="26" t="str">
        <f aca="false">IF(J24="—","3. Your weakest topic will show here once you log mistakes.","3. Practise your weakest topic: "&amp;J24&amp;".")</f>
        <v>3. Practise your weakest topic: V – Vocabulary.</v>
      </c>
    </row>
    <row r="37" customFormat="false" ht="15" hidden="false" customHeight="false" outlineLevel="0" collapsed="false">
      <c r="B37" s="26" t="str">
        <f aca="true">"4. Leak check, last 7 days: "&amp;COUNTIFS(Mistakes!$A$5:$A$504,"&gt;="&amp;(TODAY()-6),Mistakes!$F$5:$F$504,"Easy")&amp;" miss(es) on Easy questions and "&amp;COUNTIFS(Mistakes!$A$5:$A$504,"&gt;="&amp;(TODAY()-6),Mistakes!$G$5:$G$504,"Guessed right")&amp;" right only by guessing. Treat both as misses when you review."</f>
        <v>4. Leak check, last 7 days: 1 miss(es) on Easy questions and 0 right only by guessing. Treat both as misses when you review.</v>
      </c>
    </row>
  </sheetData>
  <conditionalFormatting sqref="E7:E19">
    <cfRule type="colorScale" priority="2">
      <colorScale>
        <cfvo type="num" val="0.4"/>
        <cfvo type="num" val="0.7"/>
        <cfvo type="num" val="0.9"/>
        <color rgb="FFF4CCCC"/>
        <color rgb="FFFFF2CC"/>
        <color rgb="FFD9EAD3"/>
      </colorScale>
    </cfRule>
  </conditionalFormatting>
  <conditionalFormatting sqref="H7:H19">
    <cfRule type="cellIs" priority="3" operator="equal" aboveAverage="0" equalAverage="0" bottom="0" percent="0" rank="0" text="" dxfId="0">
      <formula>"Slow"</formula>
    </cfRule>
  </conditionalFormatting>
  <conditionalFormatting sqref="K12:L12">
    <cfRule type="cellIs" priority="4" operator="greaterThan" aboveAverage="0" equalAverage="0" bottom="0" percent="0" rank="0" text="" dxfId="1">
      <formula>0</formula>
    </cfRule>
  </conditionalFormatting>
  <conditionalFormatting sqref="K10:L10">
    <cfRule type="cellIs" priority="5" operator="greaterThan" aboveAverage="0" equalAverage="0" bottom="0" percent="0" rank="0" text="" dxfId="0">
      <formula>0</formula>
    </cfRule>
  </conditionalFormatting>
  <conditionalFormatting sqref="K18">
    <cfRule type="cellIs" priority="6" operator="greaterThan" aboveAverage="0" equalAverage="0" bottom="0" percent="0" rank="0" text="" dxfId="0">
      <formula>0</formula>
    </cfRule>
  </conditionalFormatting>
  <conditionalFormatting sqref="K19">
    <cfRule type="cellIs" priority="7" operator="greaterThan" aboveAverage="0" equalAverage="0" bottom="0" percent="0" rank="0" text="" dxfId="1">
      <formula>0</formula>
    </cfRule>
  </conditionalFormatting>
  <conditionalFormatting sqref="E24:E30">
    <cfRule type="colorScale" priority="8">
      <colorScale>
        <cfvo type="min" val="0"/>
        <cfvo type="max" val="0"/>
        <color rgb="FFFFFFFF"/>
        <color rgb="FFF4A6A6"/>
      </colorScale>
    </cfRule>
  </conditionalFormatting>
  <dataValidations count="1">
    <dataValidation allowBlank="true" error="Enter your test date as a date." errorStyle="stop" errorTitle="Not allowed" operator="greaterThan" showDropDown="false" showErrorMessage="true" showInputMessage="false" sqref="C4" type="date">
      <formula1>36526</formula1>
      <formula2>0</formula2>
    </dataValidation>
  </dataValidations>
  <printOptions headings="false" gridLines="false" gridLinesSet="true" horizontalCentered="false" verticalCentered="false"/>
  <pageMargins left="0.75" right="0.75" top="1" bottom="1" header="0.511811023622047" footer="0.511811023622047"/>
  <pageSetup paperSize="1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5B7FA6"/>
    <pageSetUpPr fitToPage="true"/>
  </sheetPr>
  <dimension ref="A1:L304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4" topLeftCell="A5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1"/>
    <col collapsed="false" customWidth="true" hidden="false" outlineLevel="0" max="2" min="2" style="0" width="15"/>
    <col collapsed="false" customWidth="true" hidden="false" outlineLevel="0" max="3" min="3" style="0" width="9"/>
    <col collapsed="false" customWidth="true" hidden="false" outlineLevel="0" max="4" min="4" style="0" width="32"/>
    <col collapsed="false" customWidth="true" hidden="false" outlineLevel="0" max="5" min="5" style="0" width="11"/>
    <col collapsed="false" customWidth="true" hidden="false" outlineLevel="0" max="6" min="6" style="0" width="10"/>
    <col collapsed="false" customWidth="true" hidden="false" outlineLevel="0" max="7" min="7" style="0" width="9"/>
    <col collapsed="false" customWidth="true" hidden="false" outlineLevel="0" max="8" min="8" style="0" width="10"/>
    <col collapsed="false" customWidth="true" hidden="false" outlineLevel="0" max="9" min="9" style="0" width="12"/>
    <col collapsed="false" customWidth="true" hidden="false" outlineLevel="0" max="10" min="10" style="0" width="10"/>
    <col collapsed="false" customWidth="true" hidden="false" outlineLevel="0" max="11" min="11" style="0" width="8"/>
    <col collapsed="false" customWidth="true" hidden="false" outlineLevel="0" max="12" min="12" style="0" width="36"/>
  </cols>
  <sheetData>
    <row r="1" customFormat="false" ht="19.7" hidden="false" customHeight="false" outlineLevel="0" collapsed="false">
      <c r="A1" s="1" t="s">
        <v>86</v>
      </c>
    </row>
    <row r="2" customFormat="false" ht="15" hidden="false" customHeight="false" outlineLevel="0" collapsed="false">
      <c r="A2" s="2" t="s">
        <v>87</v>
      </c>
    </row>
    <row r="4" customFormat="false" ht="30" hidden="false" customHeight="true" outlineLevel="0" collapsed="false">
      <c r="A4" s="12" t="s">
        <v>88</v>
      </c>
      <c r="B4" s="12" t="s">
        <v>89</v>
      </c>
      <c r="C4" s="12" t="s">
        <v>90</v>
      </c>
      <c r="D4" s="12" t="s">
        <v>91</v>
      </c>
      <c r="E4" s="12" t="s">
        <v>92</v>
      </c>
      <c r="F4" s="12" t="s">
        <v>93</v>
      </c>
      <c r="G4" s="12" t="s">
        <v>94</v>
      </c>
      <c r="H4" s="12" t="s">
        <v>47</v>
      </c>
      <c r="I4" s="12" t="s">
        <v>95</v>
      </c>
      <c r="J4" s="12" t="s">
        <v>96</v>
      </c>
      <c r="K4" s="12" t="s">
        <v>28</v>
      </c>
      <c r="L4" s="12" t="s">
        <v>97</v>
      </c>
    </row>
    <row r="5" customFormat="false" ht="15" hidden="false" customHeight="false" outlineLevel="0" collapsed="false">
      <c r="A5" s="27" t="n">
        <v>46307</v>
      </c>
      <c r="B5" s="28" t="s">
        <v>53</v>
      </c>
      <c r="C5" s="29" t="str">
        <f aca="false">IF(B5="","",IFERROR(INDEX(Lists!$B$5:$B$15,MATCH(B5,Lists!$A$5:$A$15,0)),""))</f>
        <v>Verbal</v>
      </c>
      <c r="D5" s="30" t="s">
        <v>98</v>
      </c>
      <c r="E5" s="28" t="n">
        <v>10</v>
      </c>
      <c r="F5" s="28" t="n">
        <v>7</v>
      </c>
      <c r="G5" s="31" t="n">
        <v>11</v>
      </c>
      <c r="H5" s="32" t="n">
        <f aca="false">IF(OR(E5="",F5="",E5=0),"",F5/E5)</f>
        <v>0.7</v>
      </c>
      <c r="I5" s="33" t="n">
        <f aca="false">IF(OR(E5="",G5="",E5=0),"",G5*60/E5)</f>
        <v>66</v>
      </c>
      <c r="J5" s="34" t="n">
        <f aca="false">IF(B5="","",IFERROR(INDEX(Lists!$C$5:$C$15,MATCH(B5,Lists!$A$5:$A$15,0)),""))</f>
        <v>70</v>
      </c>
      <c r="K5" s="29" t="str">
        <f aca="false">IF(OR(I5="",J5=""),"",IF(I5&gt;J5*1.1,"Slow","OK"))</f>
        <v>OK</v>
      </c>
      <c r="L5" s="30"/>
    </row>
    <row r="6" customFormat="false" ht="15" hidden="false" customHeight="false" outlineLevel="0" collapsed="false">
      <c r="A6" s="27" t="n">
        <v>46308</v>
      </c>
      <c r="B6" s="28" t="s">
        <v>65</v>
      </c>
      <c r="C6" s="29" t="str">
        <f aca="false">IF(B6="","",IFERROR(INDEX(Lists!$B$5:$B$15,MATCH(B6,Lists!$A$5:$A$15,0)),""))</f>
        <v>Quant</v>
      </c>
      <c r="D6" s="30" t="s">
        <v>99</v>
      </c>
      <c r="E6" s="28" t="n">
        <v>12</v>
      </c>
      <c r="F6" s="28" t="n">
        <v>9</v>
      </c>
      <c r="G6" s="31" t="n">
        <v>13</v>
      </c>
      <c r="H6" s="32" t="n">
        <f aca="false">IF(OR(E6="",F6="",E6=0),"",F6/E6)</f>
        <v>0.75</v>
      </c>
      <c r="I6" s="33" t="n">
        <f aca="false">IF(OR(E6="",G6="",E6=0),"",G6*60/E6)</f>
        <v>65</v>
      </c>
      <c r="J6" s="34" t="n">
        <f aca="false">IF(B6="","",IFERROR(INDEX(Lists!$C$5:$C$15,MATCH(B6,Lists!$A$5:$A$15,0)),""))</f>
        <v>75</v>
      </c>
      <c r="K6" s="29" t="str">
        <f aca="false">IF(OR(I6="",J6=""),"",IF(I6&gt;J6*1.1,"Slow","OK"))</f>
        <v>OK</v>
      </c>
      <c r="L6" s="30"/>
    </row>
    <row r="7" customFormat="false" ht="15" hidden="false" customHeight="false" outlineLevel="0" collapsed="false">
      <c r="A7" s="27" t="n">
        <v>46310</v>
      </c>
      <c r="B7" s="28" t="s">
        <v>57</v>
      </c>
      <c r="C7" s="29" t="str">
        <f aca="false">IF(B7="","",IFERROR(INDEX(Lists!$B$5:$B$15,MATCH(B7,Lists!$A$5:$A$15,0)),""))</f>
        <v>Verbal</v>
      </c>
      <c r="D7" s="30" t="s">
        <v>100</v>
      </c>
      <c r="E7" s="28" t="n">
        <v>7</v>
      </c>
      <c r="F7" s="28" t="n">
        <v>4</v>
      </c>
      <c r="G7" s="31" t="n">
        <v>15</v>
      </c>
      <c r="H7" s="32" t="n">
        <f aca="false">IF(OR(E7="",F7="",E7=0),"",F7/E7)</f>
        <v>0.571428571428571</v>
      </c>
      <c r="I7" s="33" t="n">
        <f aca="false">IF(OR(E7="",G7="",E7=0),"",G7*60/E7)</f>
        <v>128.571428571429</v>
      </c>
      <c r="J7" s="34" t="n">
        <f aca="false">IF(B7="","",IFERROR(INDEX(Lists!$C$5:$C$15,MATCH(B7,Lists!$A$5:$A$15,0)),""))</f>
        <v>120</v>
      </c>
      <c r="K7" s="29" t="str">
        <f aca="false">IF(OR(I7="",J7=""),"",IF(I7&gt;J7*1.1,"Slow","OK"))</f>
        <v>OK</v>
      </c>
      <c r="L7" s="30"/>
    </row>
    <row r="8" customFormat="false" ht="15" hidden="false" customHeight="false" outlineLevel="0" collapsed="false">
      <c r="A8" s="27" t="n">
        <v>46313</v>
      </c>
      <c r="B8" s="28" t="s">
        <v>66</v>
      </c>
      <c r="C8" s="29" t="str">
        <f aca="false">IF(B8="","",IFERROR(INDEX(Lists!$B$5:$B$15,MATCH(B8,Lists!$A$5:$A$15,0)),""))</f>
        <v>Quant</v>
      </c>
      <c r="D8" s="30" t="s">
        <v>101</v>
      </c>
      <c r="E8" s="28" t="n">
        <v>10</v>
      </c>
      <c r="F8" s="28" t="n">
        <v>7</v>
      </c>
      <c r="G8" s="31" t="n">
        <v>23</v>
      </c>
      <c r="H8" s="32" t="n">
        <f aca="false">IF(OR(E8="",F8="",E8=0),"",F8/E8)</f>
        <v>0.7</v>
      </c>
      <c r="I8" s="33" t="n">
        <f aca="false">IF(OR(E8="",G8="",E8=0),"",G8*60/E8)</f>
        <v>138</v>
      </c>
      <c r="J8" s="34" t="n">
        <f aca="false">IF(B8="","",IFERROR(INDEX(Lists!$C$5:$C$15,MATCH(B8,Lists!$A$5:$A$15,0)),""))</f>
        <v>115</v>
      </c>
      <c r="K8" s="29" t="str">
        <f aca="false">IF(OR(I8="",J8=""),"",IF(I8&gt;J8*1.1,"Slow","OK"))</f>
        <v>Slow</v>
      </c>
      <c r="L8" s="30"/>
    </row>
    <row r="9" customFormat="false" ht="15" hidden="false" customHeight="false" outlineLevel="0" collapsed="false">
      <c r="A9" s="27" t="n">
        <v>46315</v>
      </c>
      <c r="B9" s="28" t="s">
        <v>61</v>
      </c>
      <c r="C9" s="29" t="str">
        <f aca="false">IF(B9="","",IFERROR(INDEX(Lists!$B$5:$B$15,MATCH(B9,Lists!$A$5:$A$15,0)),""))</f>
        <v>Verbal</v>
      </c>
      <c r="D9" s="30" t="s">
        <v>102</v>
      </c>
      <c r="E9" s="28" t="n">
        <v>12</v>
      </c>
      <c r="F9" s="28" t="n">
        <v>8</v>
      </c>
      <c r="G9" s="31" t="n">
        <v>18</v>
      </c>
      <c r="H9" s="32" t="n">
        <f aca="false">IF(OR(E9="",F9="",E9=0),"",F9/E9)</f>
        <v>0.666666666666667</v>
      </c>
      <c r="I9" s="33" t="n">
        <f aca="false">IF(OR(E9="",G9="",E9=0),"",G9*60/E9)</f>
        <v>90</v>
      </c>
      <c r="J9" s="34" t="n">
        <f aca="false">IF(B9="","",IFERROR(INDEX(Lists!$C$5:$C$15,MATCH(B9,Lists!$A$5:$A$15,0)),""))</f>
        <v>91</v>
      </c>
      <c r="K9" s="29" t="str">
        <f aca="false">IF(OR(I9="",J9=""),"",IF(I9&gt;J9*1.1,"Slow","OK"))</f>
        <v>OK</v>
      </c>
      <c r="L9" s="30"/>
    </row>
    <row r="10" customFormat="false" ht="15" hidden="false" customHeight="false" outlineLevel="0" collapsed="false">
      <c r="A10" s="27" t="n">
        <v>46316</v>
      </c>
      <c r="B10" s="28" t="s">
        <v>75</v>
      </c>
      <c r="C10" s="29" t="str">
        <f aca="false">IF(B10="","",IFERROR(INDEX(Lists!$B$5:$B$15,MATCH(B10,Lists!$A$5:$A$15,0)),""))</f>
        <v>Quant</v>
      </c>
      <c r="D10" s="30" t="s">
        <v>102</v>
      </c>
      <c r="E10" s="28" t="n">
        <v>12</v>
      </c>
      <c r="F10" s="28" t="n">
        <v>9</v>
      </c>
      <c r="G10" s="31" t="n">
        <v>22</v>
      </c>
      <c r="H10" s="32" t="n">
        <f aca="false">IF(OR(E10="",F10="",E10=0),"",F10/E10)</f>
        <v>0.75</v>
      </c>
      <c r="I10" s="33" t="n">
        <f aca="false">IF(OR(E10="",G10="",E10=0),"",G10*60/E10)</f>
        <v>110</v>
      </c>
      <c r="J10" s="34" t="n">
        <f aca="false">IF(B10="","",IFERROR(INDEX(Lists!$C$5:$C$15,MATCH(B10,Lists!$A$5:$A$15,0)),""))</f>
        <v>104</v>
      </c>
      <c r="K10" s="29" t="str">
        <f aca="false">IF(OR(I10="",J10=""),"",IF(I10&gt;J10*1.1,"Slow","OK"))</f>
        <v>OK</v>
      </c>
      <c r="L10" s="30"/>
    </row>
    <row r="11" customFormat="false" ht="15" hidden="false" customHeight="false" outlineLevel="0" collapsed="false">
      <c r="A11" s="27"/>
      <c r="B11" s="28"/>
      <c r="C11" s="29" t="str">
        <f aca="false">IF(B11="","",IFERROR(INDEX(Lists!$B$5:$B$15,MATCH(B11,Lists!$A$5:$A$15,0)),""))</f>
        <v/>
      </c>
      <c r="D11" s="30"/>
      <c r="E11" s="28"/>
      <c r="F11" s="28"/>
      <c r="G11" s="31"/>
      <c r="H11" s="32" t="str">
        <f aca="false">IF(OR(E11="",F11="",E11=0),"",F11/E11)</f>
        <v/>
      </c>
      <c r="I11" s="33" t="str">
        <f aca="false">IF(OR(E11="",G11="",E11=0),"",G11*60/E11)</f>
        <v/>
      </c>
      <c r="J11" s="34" t="str">
        <f aca="false">IF(B11="","",IFERROR(INDEX(Lists!$C$5:$C$15,MATCH(B11,Lists!$A$5:$A$15,0)),""))</f>
        <v/>
      </c>
      <c r="K11" s="29" t="str">
        <f aca="false">IF(OR(I11="",J11=""),"",IF(I11&gt;J11*1.1,"Slow","OK"))</f>
        <v/>
      </c>
      <c r="L11" s="30"/>
    </row>
    <row r="12" customFormat="false" ht="15" hidden="false" customHeight="false" outlineLevel="0" collapsed="false">
      <c r="A12" s="27"/>
      <c r="B12" s="28"/>
      <c r="C12" s="29" t="str">
        <f aca="false">IF(B12="","",IFERROR(INDEX(Lists!$B$5:$B$15,MATCH(B12,Lists!$A$5:$A$15,0)),""))</f>
        <v/>
      </c>
      <c r="D12" s="30"/>
      <c r="E12" s="28"/>
      <c r="F12" s="28"/>
      <c r="G12" s="31"/>
      <c r="H12" s="32" t="str">
        <f aca="false">IF(OR(E12="",F12="",E12=0),"",F12/E12)</f>
        <v/>
      </c>
      <c r="I12" s="33" t="str">
        <f aca="false">IF(OR(E12="",G12="",E12=0),"",G12*60/E12)</f>
        <v/>
      </c>
      <c r="J12" s="34" t="str">
        <f aca="false">IF(B12="","",IFERROR(INDEX(Lists!$C$5:$C$15,MATCH(B12,Lists!$A$5:$A$15,0)),""))</f>
        <v/>
      </c>
      <c r="K12" s="29" t="str">
        <f aca="false">IF(OR(I12="",J12=""),"",IF(I12&gt;J12*1.1,"Slow","OK"))</f>
        <v/>
      </c>
      <c r="L12" s="30"/>
    </row>
    <row r="13" customFormat="false" ht="15" hidden="false" customHeight="false" outlineLevel="0" collapsed="false">
      <c r="A13" s="27"/>
      <c r="B13" s="28"/>
      <c r="C13" s="29" t="str">
        <f aca="false">IF(B13="","",IFERROR(INDEX(Lists!$B$5:$B$15,MATCH(B13,Lists!$A$5:$A$15,0)),""))</f>
        <v/>
      </c>
      <c r="D13" s="30"/>
      <c r="E13" s="28"/>
      <c r="F13" s="28"/>
      <c r="G13" s="31"/>
      <c r="H13" s="32" t="str">
        <f aca="false">IF(OR(E13="",F13="",E13=0),"",F13/E13)</f>
        <v/>
      </c>
      <c r="I13" s="33" t="str">
        <f aca="false">IF(OR(E13="",G13="",E13=0),"",G13*60/E13)</f>
        <v/>
      </c>
      <c r="J13" s="34" t="str">
        <f aca="false">IF(B13="","",IFERROR(INDEX(Lists!$C$5:$C$15,MATCH(B13,Lists!$A$5:$A$15,0)),""))</f>
        <v/>
      </c>
      <c r="K13" s="29" t="str">
        <f aca="false">IF(OR(I13="",J13=""),"",IF(I13&gt;J13*1.1,"Slow","OK"))</f>
        <v/>
      </c>
      <c r="L13" s="30"/>
    </row>
    <row r="14" customFormat="false" ht="15" hidden="false" customHeight="false" outlineLevel="0" collapsed="false">
      <c r="A14" s="27"/>
      <c r="B14" s="28"/>
      <c r="C14" s="29" t="str">
        <f aca="false">IF(B14="","",IFERROR(INDEX(Lists!$B$5:$B$15,MATCH(B14,Lists!$A$5:$A$15,0)),""))</f>
        <v/>
      </c>
      <c r="D14" s="30"/>
      <c r="E14" s="28"/>
      <c r="F14" s="28"/>
      <c r="G14" s="31"/>
      <c r="H14" s="32" t="str">
        <f aca="false">IF(OR(E14="",F14="",E14=0),"",F14/E14)</f>
        <v/>
      </c>
      <c r="I14" s="33" t="str">
        <f aca="false">IF(OR(E14="",G14="",E14=0),"",G14*60/E14)</f>
        <v/>
      </c>
      <c r="J14" s="34" t="str">
        <f aca="false">IF(B14="","",IFERROR(INDEX(Lists!$C$5:$C$15,MATCH(B14,Lists!$A$5:$A$15,0)),""))</f>
        <v/>
      </c>
      <c r="K14" s="29" t="str">
        <f aca="false">IF(OR(I14="",J14=""),"",IF(I14&gt;J14*1.1,"Slow","OK"))</f>
        <v/>
      </c>
      <c r="L14" s="30"/>
    </row>
    <row r="15" customFormat="false" ht="15" hidden="false" customHeight="false" outlineLevel="0" collapsed="false">
      <c r="A15" s="27"/>
      <c r="B15" s="28"/>
      <c r="C15" s="29" t="str">
        <f aca="false">IF(B15="","",IFERROR(INDEX(Lists!$B$5:$B$15,MATCH(B15,Lists!$A$5:$A$15,0)),""))</f>
        <v/>
      </c>
      <c r="D15" s="30"/>
      <c r="E15" s="28"/>
      <c r="F15" s="28"/>
      <c r="G15" s="31"/>
      <c r="H15" s="32" t="str">
        <f aca="false">IF(OR(E15="",F15="",E15=0),"",F15/E15)</f>
        <v/>
      </c>
      <c r="I15" s="33" t="str">
        <f aca="false">IF(OR(E15="",G15="",E15=0),"",G15*60/E15)</f>
        <v/>
      </c>
      <c r="J15" s="34" t="str">
        <f aca="false">IF(B15="","",IFERROR(INDEX(Lists!$C$5:$C$15,MATCH(B15,Lists!$A$5:$A$15,0)),""))</f>
        <v/>
      </c>
      <c r="K15" s="29" t="str">
        <f aca="false">IF(OR(I15="",J15=""),"",IF(I15&gt;J15*1.1,"Slow","OK"))</f>
        <v/>
      </c>
      <c r="L15" s="30"/>
    </row>
    <row r="16" customFormat="false" ht="15" hidden="false" customHeight="false" outlineLevel="0" collapsed="false">
      <c r="A16" s="27"/>
      <c r="B16" s="28"/>
      <c r="C16" s="29" t="str">
        <f aca="false">IF(B16="","",IFERROR(INDEX(Lists!$B$5:$B$15,MATCH(B16,Lists!$A$5:$A$15,0)),""))</f>
        <v/>
      </c>
      <c r="D16" s="30"/>
      <c r="E16" s="28"/>
      <c r="F16" s="28"/>
      <c r="G16" s="31"/>
      <c r="H16" s="32" t="str">
        <f aca="false">IF(OR(E16="",F16="",E16=0),"",F16/E16)</f>
        <v/>
      </c>
      <c r="I16" s="33" t="str">
        <f aca="false">IF(OR(E16="",G16="",E16=0),"",G16*60/E16)</f>
        <v/>
      </c>
      <c r="J16" s="34" t="str">
        <f aca="false">IF(B16="","",IFERROR(INDEX(Lists!$C$5:$C$15,MATCH(B16,Lists!$A$5:$A$15,0)),""))</f>
        <v/>
      </c>
      <c r="K16" s="29" t="str">
        <f aca="false">IF(OR(I16="",J16=""),"",IF(I16&gt;J16*1.1,"Slow","OK"))</f>
        <v/>
      </c>
      <c r="L16" s="30"/>
    </row>
    <row r="17" customFormat="false" ht="15" hidden="false" customHeight="false" outlineLevel="0" collapsed="false">
      <c r="A17" s="27"/>
      <c r="B17" s="28"/>
      <c r="C17" s="29" t="str">
        <f aca="false">IF(B17="","",IFERROR(INDEX(Lists!$B$5:$B$15,MATCH(B17,Lists!$A$5:$A$15,0)),""))</f>
        <v/>
      </c>
      <c r="D17" s="30"/>
      <c r="E17" s="28"/>
      <c r="F17" s="28"/>
      <c r="G17" s="31"/>
      <c r="H17" s="32" t="str">
        <f aca="false">IF(OR(E17="",F17="",E17=0),"",F17/E17)</f>
        <v/>
      </c>
      <c r="I17" s="33" t="str">
        <f aca="false">IF(OR(E17="",G17="",E17=0),"",G17*60/E17)</f>
        <v/>
      </c>
      <c r="J17" s="34" t="str">
        <f aca="false">IF(B17="","",IFERROR(INDEX(Lists!$C$5:$C$15,MATCH(B17,Lists!$A$5:$A$15,0)),""))</f>
        <v/>
      </c>
      <c r="K17" s="29" t="str">
        <f aca="false">IF(OR(I17="",J17=""),"",IF(I17&gt;J17*1.1,"Slow","OK"))</f>
        <v/>
      </c>
      <c r="L17" s="30"/>
    </row>
    <row r="18" customFormat="false" ht="15" hidden="false" customHeight="false" outlineLevel="0" collapsed="false">
      <c r="A18" s="27"/>
      <c r="B18" s="28"/>
      <c r="C18" s="29" t="str">
        <f aca="false">IF(B18="","",IFERROR(INDEX(Lists!$B$5:$B$15,MATCH(B18,Lists!$A$5:$A$15,0)),""))</f>
        <v/>
      </c>
      <c r="D18" s="30"/>
      <c r="E18" s="28"/>
      <c r="F18" s="28"/>
      <c r="G18" s="31"/>
      <c r="H18" s="32" t="str">
        <f aca="false">IF(OR(E18="",F18="",E18=0),"",F18/E18)</f>
        <v/>
      </c>
      <c r="I18" s="33" t="str">
        <f aca="false">IF(OR(E18="",G18="",E18=0),"",G18*60/E18)</f>
        <v/>
      </c>
      <c r="J18" s="34" t="str">
        <f aca="false">IF(B18="","",IFERROR(INDEX(Lists!$C$5:$C$15,MATCH(B18,Lists!$A$5:$A$15,0)),""))</f>
        <v/>
      </c>
      <c r="K18" s="29" t="str">
        <f aca="false">IF(OR(I18="",J18=""),"",IF(I18&gt;J18*1.1,"Slow","OK"))</f>
        <v/>
      </c>
      <c r="L18" s="30"/>
    </row>
    <row r="19" customFormat="false" ht="15" hidden="false" customHeight="false" outlineLevel="0" collapsed="false">
      <c r="A19" s="27"/>
      <c r="B19" s="28"/>
      <c r="C19" s="29" t="str">
        <f aca="false">IF(B19="","",IFERROR(INDEX(Lists!$B$5:$B$15,MATCH(B19,Lists!$A$5:$A$15,0)),""))</f>
        <v/>
      </c>
      <c r="D19" s="30"/>
      <c r="E19" s="28"/>
      <c r="F19" s="28"/>
      <c r="G19" s="31"/>
      <c r="H19" s="32" t="str">
        <f aca="false">IF(OR(E19="",F19="",E19=0),"",F19/E19)</f>
        <v/>
      </c>
      <c r="I19" s="33" t="str">
        <f aca="false">IF(OR(E19="",G19="",E19=0),"",G19*60/E19)</f>
        <v/>
      </c>
      <c r="J19" s="34" t="str">
        <f aca="false">IF(B19="","",IFERROR(INDEX(Lists!$C$5:$C$15,MATCH(B19,Lists!$A$5:$A$15,0)),""))</f>
        <v/>
      </c>
      <c r="K19" s="29" t="str">
        <f aca="false">IF(OR(I19="",J19=""),"",IF(I19&gt;J19*1.1,"Slow","OK"))</f>
        <v/>
      </c>
      <c r="L19" s="30"/>
    </row>
    <row r="20" customFormat="false" ht="15" hidden="false" customHeight="false" outlineLevel="0" collapsed="false">
      <c r="A20" s="27"/>
      <c r="B20" s="28"/>
      <c r="C20" s="29" t="str">
        <f aca="false">IF(B20="","",IFERROR(INDEX(Lists!$B$5:$B$15,MATCH(B20,Lists!$A$5:$A$15,0)),""))</f>
        <v/>
      </c>
      <c r="D20" s="30"/>
      <c r="E20" s="28"/>
      <c r="F20" s="28"/>
      <c r="G20" s="31"/>
      <c r="H20" s="32" t="str">
        <f aca="false">IF(OR(E20="",F20="",E20=0),"",F20/E20)</f>
        <v/>
      </c>
      <c r="I20" s="33" t="str">
        <f aca="false">IF(OR(E20="",G20="",E20=0),"",G20*60/E20)</f>
        <v/>
      </c>
      <c r="J20" s="34" t="str">
        <f aca="false">IF(B20="","",IFERROR(INDEX(Lists!$C$5:$C$15,MATCH(B20,Lists!$A$5:$A$15,0)),""))</f>
        <v/>
      </c>
      <c r="K20" s="29" t="str">
        <f aca="false">IF(OR(I20="",J20=""),"",IF(I20&gt;J20*1.1,"Slow","OK"))</f>
        <v/>
      </c>
      <c r="L20" s="30"/>
    </row>
    <row r="21" customFormat="false" ht="15" hidden="false" customHeight="false" outlineLevel="0" collapsed="false">
      <c r="A21" s="27"/>
      <c r="B21" s="28"/>
      <c r="C21" s="29" t="str">
        <f aca="false">IF(B21="","",IFERROR(INDEX(Lists!$B$5:$B$15,MATCH(B21,Lists!$A$5:$A$15,0)),""))</f>
        <v/>
      </c>
      <c r="D21" s="30"/>
      <c r="E21" s="28"/>
      <c r="F21" s="28"/>
      <c r="G21" s="31"/>
      <c r="H21" s="32" t="str">
        <f aca="false">IF(OR(E21="",F21="",E21=0),"",F21/E21)</f>
        <v/>
      </c>
      <c r="I21" s="33" t="str">
        <f aca="false">IF(OR(E21="",G21="",E21=0),"",G21*60/E21)</f>
        <v/>
      </c>
      <c r="J21" s="34" t="str">
        <f aca="false">IF(B21="","",IFERROR(INDEX(Lists!$C$5:$C$15,MATCH(B21,Lists!$A$5:$A$15,0)),""))</f>
        <v/>
      </c>
      <c r="K21" s="29" t="str">
        <f aca="false">IF(OR(I21="",J21=""),"",IF(I21&gt;J21*1.1,"Slow","OK"))</f>
        <v/>
      </c>
      <c r="L21" s="30"/>
    </row>
    <row r="22" customFormat="false" ht="15" hidden="false" customHeight="false" outlineLevel="0" collapsed="false">
      <c r="A22" s="27"/>
      <c r="B22" s="28"/>
      <c r="C22" s="29" t="str">
        <f aca="false">IF(B22="","",IFERROR(INDEX(Lists!$B$5:$B$15,MATCH(B22,Lists!$A$5:$A$15,0)),""))</f>
        <v/>
      </c>
      <c r="D22" s="30"/>
      <c r="E22" s="28"/>
      <c r="F22" s="28"/>
      <c r="G22" s="31"/>
      <c r="H22" s="32" t="str">
        <f aca="false">IF(OR(E22="",F22="",E22=0),"",F22/E22)</f>
        <v/>
      </c>
      <c r="I22" s="33" t="str">
        <f aca="false">IF(OR(E22="",G22="",E22=0),"",G22*60/E22)</f>
        <v/>
      </c>
      <c r="J22" s="34" t="str">
        <f aca="false">IF(B22="","",IFERROR(INDEX(Lists!$C$5:$C$15,MATCH(B22,Lists!$A$5:$A$15,0)),""))</f>
        <v/>
      </c>
      <c r="K22" s="29" t="str">
        <f aca="false">IF(OR(I22="",J22=""),"",IF(I22&gt;J22*1.1,"Slow","OK"))</f>
        <v/>
      </c>
      <c r="L22" s="30"/>
    </row>
    <row r="23" customFormat="false" ht="15" hidden="false" customHeight="false" outlineLevel="0" collapsed="false">
      <c r="A23" s="27"/>
      <c r="B23" s="28"/>
      <c r="C23" s="29" t="str">
        <f aca="false">IF(B23="","",IFERROR(INDEX(Lists!$B$5:$B$15,MATCH(B23,Lists!$A$5:$A$15,0)),""))</f>
        <v/>
      </c>
      <c r="D23" s="30"/>
      <c r="E23" s="28"/>
      <c r="F23" s="28"/>
      <c r="G23" s="31"/>
      <c r="H23" s="32" t="str">
        <f aca="false">IF(OR(E23="",F23="",E23=0),"",F23/E23)</f>
        <v/>
      </c>
      <c r="I23" s="33" t="str">
        <f aca="false">IF(OR(E23="",G23="",E23=0),"",G23*60/E23)</f>
        <v/>
      </c>
      <c r="J23" s="34" t="str">
        <f aca="false">IF(B23="","",IFERROR(INDEX(Lists!$C$5:$C$15,MATCH(B23,Lists!$A$5:$A$15,0)),""))</f>
        <v/>
      </c>
      <c r="K23" s="29" t="str">
        <f aca="false">IF(OR(I23="",J23=""),"",IF(I23&gt;J23*1.1,"Slow","OK"))</f>
        <v/>
      </c>
      <c r="L23" s="30"/>
    </row>
    <row r="24" customFormat="false" ht="15" hidden="false" customHeight="false" outlineLevel="0" collapsed="false">
      <c r="A24" s="27"/>
      <c r="B24" s="28"/>
      <c r="C24" s="29" t="str">
        <f aca="false">IF(B24="","",IFERROR(INDEX(Lists!$B$5:$B$15,MATCH(B24,Lists!$A$5:$A$15,0)),""))</f>
        <v/>
      </c>
      <c r="D24" s="30"/>
      <c r="E24" s="28"/>
      <c r="F24" s="28"/>
      <c r="G24" s="31"/>
      <c r="H24" s="32" t="str">
        <f aca="false">IF(OR(E24="",F24="",E24=0),"",F24/E24)</f>
        <v/>
      </c>
      <c r="I24" s="33" t="str">
        <f aca="false">IF(OR(E24="",G24="",E24=0),"",G24*60/E24)</f>
        <v/>
      </c>
      <c r="J24" s="34" t="str">
        <f aca="false">IF(B24="","",IFERROR(INDEX(Lists!$C$5:$C$15,MATCH(B24,Lists!$A$5:$A$15,0)),""))</f>
        <v/>
      </c>
      <c r="K24" s="29" t="str">
        <f aca="false">IF(OR(I24="",J24=""),"",IF(I24&gt;J24*1.1,"Slow","OK"))</f>
        <v/>
      </c>
      <c r="L24" s="30"/>
    </row>
    <row r="25" customFormat="false" ht="15" hidden="false" customHeight="false" outlineLevel="0" collapsed="false">
      <c r="A25" s="27"/>
      <c r="B25" s="28"/>
      <c r="C25" s="29" t="str">
        <f aca="false">IF(B25="","",IFERROR(INDEX(Lists!$B$5:$B$15,MATCH(B25,Lists!$A$5:$A$15,0)),""))</f>
        <v/>
      </c>
      <c r="D25" s="30"/>
      <c r="E25" s="28"/>
      <c r="F25" s="28"/>
      <c r="G25" s="31"/>
      <c r="H25" s="32" t="str">
        <f aca="false">IF(OR(E25="",F25="",E25=0),"",F25/E25)</f>
        <v/>
      </c>
      <c r="I25" s="33" t="str">
        <f aca="false">IF(OR(E25="",G25="",E25=0),"",G25*60/E25)</f>
        <v/>
      </c>
      <c r="J25" s="34" t="str">
        <f aca="false">IF(B25="","",IFERROR(INDEX(Lists!$C$5:$C$15,MATCH(B25,Lists!$A$5:$A$15,0)),""))</f>
        <v/>
      </c>
      <c r="K25" s="29" t="str">
        <f aca="false">IF(OR(I25="",J25=""),"",IF(I25&gt;J25*1.1,"Slow","OK"))</f>
        <v/>
      </c>
      <c r="L25" s="30"/>
    </row>
    <row r="26" customFormat="false" ht="15" hidden="false" customHeight="false" outlineLevel="0" collapsed="false">
      <c r="A26" s="27"/>
      <c r="B26" s="28"/>
      <c r="C26" s="29" t="str">
        <f aca="false">IF(B26="","",IFERROR(INDEX(Lists!$B$5:$B$15,MATCH(B26,Lists!$A$5:$A$15,0)),""))</f>
        <v/>
      </c>
      <c r="D26" s="30"/>
      <c r="E26" s="28"/>
      <c r="F26" s="28"/>
      <c r="G26" s="31"/>
      <c r="H26" s="32" t="str">
        <f aca="false">IF(OR(E26="",F26="",E26=0),"",F26/E26)</f>
        <v/>
      </c>
      <c r="I26" s="33" t="str">
        <f aca="false">IF(OR(E26="",G26="",E26=0),"",G26*60/E26)</f>
        <v/>
      </c>
      <c r="J26" s="34" t="str">
        <f aca="false">IF(B26="","",IFERROR(INDEX(Lists!$C$5:$C$15,MATCH(B26,Lists!$A$5:$A$15,0)),""))</f>
        <v/>
      </c>
      <c r="K26" s="29" t="str">
        <f aca="false">IF(OR(I26="",J26=""),"",IF(I26&gt;J26*1.1,"Slow","OK"))</f>
        <v/>
      </c>
      <c r="L26" s="30"/>
    </row>
    <row r="27" customFormat="false" ht="15" hidden="false" customHeight="false" outlineLevel="0" collapsed="false">
      <c r="A27" s="27"/>
      <c r="B27" s="28"/>
      <c r="C27" s="29" t="str">
        <f aca="false">IF(B27="","",IFERROR(INDEX(Lists!$B$5:$B$15,MATCH(B27,Lists!$A$5:$A$15,0)),""))</f>
        <v/>
      </c>
      <c r="D27" s="30"/>
      <c r="E27" s="28"/>
      <c r="F27" s="28"/>
      <c r="G27" s="31"/>
      <c r="H27" s="32" t="str">
        <f aca="false">IF(OR(E27="",F27="",E27=0),"",F27/E27)</f>
        <v/>
      </c>
      <c r="I27" s="33" t="str">
        <f aca="false">IF(OR(E27="",G27="",E27=0),"",G27*60/E27)</f>
        <v/>
      </c>
      <c r="J27" s="34" t="str">
        <f aca="false">IF(B27="","",IFERROR(INDEX(Lists!$C$5:$C$15,MATCH(B27,Lists!$A$5:$A$15,0)),""))</f>
        <v/>
      </c>
      <c r="K27" s="29" t="str">
        <f aca="false">IF(OR(I27="",J27=""),"",IF(I27&gt;J27*1.1,"Slow","OK"))</f>
        <v/>
      </c>
      <c r="L27" s="30"/>
    </row>
    <row r="28" customFormat="false" ht="15" hidden="false" customHeight="false" outlineLevel="0" collapsed="false">
      <c r="A28" s="27"/>
      <c r="B28" s="28"/>
      <c r="C28" s="29" t="str">
        <f aca="false">IF(B28="","",IFERROR(INDEX(Lists!$B$5:$B$15,MATCH(B28,Lists!$A$5:$A$15,0)),""))</f>
        <v/>
      </c>
      <c r="D28" s="30"/>
      <c r="E28" s="28"/>
      <c r="F28" s="28"/>
      <c r="G28" s="31"/>
      <c r="H28" s="32" t="str">
        <f aca="false">IF(OR(E28="",F28="",E28=0),"",F28/E28)</f>
        <v/>
      </c>
      <c r="I28" s="33" t="str">
        <f aca="false">IF(OR(E28="",G28="",E28=0),"",G28*60/E28)</f>
        <v/>
      </c>
      <c r="J28" s="34" t="str">
        <f aca="false">IF(B28="","",IFERROR(INDEX(Lists!$C$5:$C$15,MATCH(B28,Lists!$A$5:$A$15,0)),""))</f>
        <v/>
      </c>
      <c r="K28" s="29" t="str">
        <f aca="false">IF(OR(I28="",J28=""),"",IF(I28&gt;J28*1.1,"Slow","OK"))</f>
        <v/>
      </c>
      <c r="L28" s="30"/>
    </row>
    <row r="29" customFormat="false" ht="15" hidden="false" customHeight="false" outlineLevel="0" collapsed="false">
      <c r="A29" s="27"/>
      <c r="B29" s="28"/>
      <c r="C29" s="29" t="str">
        <f aca="false">IF(B29="","",IFERROR(INDEX(Lists!$B$5:$B$15,MATCH(B29,Lists!$A$5:$A$15,0)),""))</f>
        <v/>
      </c>
      <c r="D29" s="30"/>
      <c r="E29" s="28"/>
      <c r="F29" s="28"/>
      <c r="G29" s="31"/>
      <c r="H29" s="32" t="str">
        <f aca="false">IF(OR(E29="",F29="",E29=0),"",F29/E29)</f>
        <v/>
      </c>
      <c r="I29" s="33" t="str">
        <f aca="false">IF(OR(E29="",G29="",E29=0),"",G29*60/E29)</f>
        <v/>
      </c>
      <c r="J29" s="34" t="str">
        <f aca="false">IF(B29="","",IFERROR(INDEX(Lists!$C$5:$C$15,MATCH(B29,Lists!$A$5:$A$15,0)),""))</f>
        <v/>
      </c>
      <c r="K29" s="29" t="str">
        <f aca="false">IF(OR(I29="",J29=""),"",IF(I29&gt;J29*1.1,"Slow","OK"))</f>
        <v/>
      </c>
      <c r="L29" s="30"/>
    </row>
    <row r="30" customFormat="false" ht="15" hidden="false" customHeight="false" outlineLevel="0" collapsed="false">
      <c r="A30" s="27"/>
      <c r="B30" s="28"/>
      <c r="C30" s="29" t="str">
        <f aca="false">IF(B30="","",IFERROR(INDEX(Lists!$B$5:$B$15,MATCH(B30,Lists!$A$5:$A$15,0)),""))</f>
        <v/>
      </c>
      <c r="D30" s="30"/>
      <c r="E30" s="28"/>
      <c r="F30" s="28"/>
      <c r="G30" s="31"/>
      <c r="H30" s="32" t="str">
        <f aca="false">IF(OR(E30="",F30="",E30=0),"",F30/E30)</f>
        <v/>
      </c>
      <c r="I30" s="33" t="str">
        <f aca="false">IF(OR(E30="",G30="",E30=0),"",G30*60/E30)</f>
        <v/>
      </c>
      <c r="J30" s="34" t="str">
        <f aca="false">IF(B30="","",IFERROR(INDEX(Lists!$C$5:$C$15,MATCH(B30,Lists!$A$5:$A$15,0)),""))</f>
        <v/>
      </c>
      <c r="K30" s="29" t="str">
        <f aca="false">IF(OR(I30="",J30=""),"",IF(I30&gt;J30*1.1,"Slow","OK"))</f>
        <v/>
      </c>
      <c r="L30" s="30"/>
    </row>
    <row r="31" customFormat="false" ht="15" hidden="false" customHeight="false" outlineLevel="0" collapsed="false">
      <c r="A31" s="27"/>
      <c r="B31" s="28"/>
      <c r="C31" s="29" t="str">
        <f aca="false">IF(B31="","",IFERROR(INDEX(Lists!$B$5:$B$15,MATCH(B31,Lists!$A$5:$A$15,0)),""))</f>
        <v/>
      </c>
      <c r="D31" s="30"/>
      <c r="E31" s="28"/>
      <c r="F31" s="28"/>
      <c r="G31" s="31"/>
      <c r="H31" s="32" t="str">
        <f aca="false">IF(OR(E31="",F31="",E31=0),"",F31/E31)</f>
        <v/>
      </c>
      <c r="I31" s="33" t="str">
        <f aca="false">IF(OR(E31="",G31="",E31=0),"",G31*60/E31)</f>
        <v/>
      </c>
      <c r="J31" s="34" t="str">
        <f aca="false">IF(B31="","",IFERROR(INDEX(Lists!$C$5:$C$15,MATCH(B31,Lists!$A$5:$A$15,0)),""))</f>
        <v/>
      </c>
      <c r="K31" s="29" t="str">
        <f aca="false">IF(OR(I31="",J31=""),"",IF(I31&gt;J31*1.1,"Slow","OK"))</f>
        <v/>
      </c>
      <c r="L31" s="30"/>
    </row>
    <row r="32" customFormat="false" ht="15" hidden="false" customHeight="false" outlineLevel="0" collapsed="false">
      <c r="A32" s="27"/>
      <c r="B32" s="28"/>
      <c r="C32" s="29" t="str">
        <f aca="false">IF(B32="","",IFERROR(INDEX(Lists!$B$5:$B$15,MATCH(B32,Lists!$A$5:$A$15,0)),""))</f>
        <v/>
      </c>
      <c r="D32" s="30"/>
      <c r="E32" s="28"/>
      <c r="F32" s="28"/>
      <c r="G32" s="31"/>
      <c r="H32" s="32" t="str">
        <f aca="false">IF(OR(E32="",F32="",E32=0),"",F32/E32)</f>
        <v/>
      </c>
      <c r="I32" s="33" t="str">
        <f aca="false">IF(OR(E32="",G32="",E32=0),"",G32*60/E32)</f>
        <v/>
      </c>
      <c r="J32" s="34" t="str">
        <f aca="false">IF(B32="","",IFERROR(INDEX(Lists!$C$5:$C$15,MATCH(B32,Lists!$A$5:$A$15,0)),""))</f>
        <v/>
      </c>
      <c r="K32" s="29" t="str">
        <f aca="false">IF(OR(I32="",J32=""),"",IF(I32&gt;J32*1.1,"Slow","OK"))</f>
        <v/>
      </c>
      <c r="L32" s="30"/>
    </row>
    <row r="33" customFormat="false" ht="15" hidden="false" customHeight="false" outlineLevel="0" collapsed="false">
      <c r="A33" s="27"/>
      <c r="B33" s="28"/>
      <c r="C33" s="29" t="str">
        <f aca="false">IF(B33="","",IFERROR(INDEX(Lists!$B$5:$B$15,MATCH(B33,Lists!$A$5:$A$15,0)),""))</f>
        <v/>
      </c>
      <c r="D33" s="30"/>
      <c r="E33" s="28"/>
      <c r="F33" s="28"/>
      <c r="G33" s="31"/>
      <c r="H33" s="32" t="str">
        <f aca="false">IF(OR(E33="",F33="",E33=0),"",F33/E33)</f>
        <v/>
      </c>
      <c r="I33" s="33" t="str">
        <f aca="false">IF(OR(E33="",G33="",E33=0),"",G33*60/E33)</f>
        <v/>
      </c>
      <c r="J33" s="34" t="str">
        <f aca="false">IF(B33="","",IFERROR(INDEX(Lists!$C$5:$C$15,MATCH(B33,Lists!$A$5:$A$15,0)),""))</f>
        <v/>
      </c>
      <c r="K33" s="29" t="str">
        <f aca="false">IF(OR(I33="",J33=""),"",IF(I33&gt;J33*1.1,"Slow","OK"))</f>
        <v/>
      </c>
      <c r="L33" s="30"/>
    </row>
    <row r="34" customFormat="false" ht="15" hidden="false" customHeight="false" outlineLevel="0" collapsed="false">
      <c r="A34" s="27"/>
      <c r="B34" s="28"/>
      <c r="C34" s="29" t="str">
        <f aca="false">IF(B34="","",IFERROR(INDEX(Lists!$B$5:$B$15,MATCH(B34,Lists!$A$5:$A$15,0)),""))</f>
        <v/>
      </c>
      <c r="D34" s="30"/>
      <c r="E34" s="28"/>
      <c r="F34" s="28"/>
      <c r="G34" s="31"/>
      <c r="H34" s="32" t="str">
        <f aca="false">IF(OR(E34="",F34="",E34=0),"",F34/E34)</f>
        <v/>
      </c>
      <c r="I34" s="33" t="str">
        <f aca="false">IF(OR(E34="",G34="",E34=0),"",G34*60/E34)</f>
        <v/>
      </c>
      <c r="J34" s="34" t="str">
        <f aca="false">IF(B34="","",IFERROR(INDEX(Lists!$C$5:$C$15,MATCH(B34,Lists!$A$5:$A$15,0)),""))</f>
        <v/>
      </c>
      <c r="K34" s="29" t="str">
        <f aca="false">IF(OR(I34="",J34=""),"",IF(I34&gt;J34*1.1,"Slow","OK"))</f>
        <v/>
      </c>
      <c r="L34" s="30"/>
    </row>
    <row r="35" customFormat="false" ht="15" hidden="false" customHeight="false" outlineLevel="0" collapsed="false">
      <c r="A35" s="27"/>
      <c r="B35" s="28"/>
      <c r="C35" s="29" t="str">
        <f aca="false">IF(B35="","",IFERROR(INDEX(Lists!$B$5:$B$15,MATCH(B35,Lists!$A$5:$A$15,0)),""))</f>
        <v/>
      </c>
      <c r="D35" s="30"/>
      <c r="E35" s="28"/>
      <c r="F35" s="28"/>
      <c r="G35" s="31"/>
      <c r="H35" s="32" t="str">
        <f aca="false">IF(OR(E35="",F35="",E35=0),"",F35/E35)</f>
        <v/>
      </c>
      <c r="I35" s="33" t="str">
        <f aca="false">IF(OR(E35="",G35="",E35=0),"",G35*60/E35)</f>
        <v/>
      </c>
      <c r="J35" s="34" t="str">
        <f aca="false">IF(B35="","",IFERROR(INDEX(Lists!$C$5:$C$15,MATCH(B35,Lists!$A$5:$A$15,0)),""))</f>
        <v/>
      </c>
      <c r="K35" s="29" t="str">
        <f aca="false">IF(OR(I35="",J35=""),"",IF(I35&gt;J35*1.1,"Slow","OK"))</f>
        <v/>
      </c>
      <c r="L35" s="30"/>
    </row>
    <row r="36" customFormat="false" ht="15" hidden="false" customHeight="false" outlineLevel="0" collapsed="false">
      <c r="A36" s="27"/>
      <c r="B36" s="28"/>
      <c r="C36" s="29" t="str">
        <f aca="false">IF(B36="","",IFERROR(INDEX(Lists!$B$5:$B$15,MATCH(B36,Lists!$A$5:$A$15,0)),""))</f>
        <v/>
      </c>
      <c r="D36" s="30"/>
      <c r="E36" s="28"/>
      <c r="F36" s="28"/>
      <c r="G36" s="31"/>
      <c r="H36" s="32" t="str">
        <f aca="false">IF(OR(E36="",F36="",E36=0),"",F36/E36)</f>
        <v/>
      </c>
      <c r="I36" s="33" t="str">
        <f aca="false">IF(OR(E36="",G36="",E36=0),"",G36*60/E36)</f>
        <v/>
      </c>
      <c r="J36" s="34" t="str">
        <f aca="false">IF(B36="","",IFERROR(INDEX(Lists!$C$5:$C$15,MATCH(B36,Lists!$A$5:$A$15,0)),""))</f>
        <v/>
      </c>
      <c r="K36" s="29" t="str">
        <f aca="false">IF(OR(I36="",J36=""),"",IF(I36&gt;J36*1.1,"Slow","OK"))</f>
        <v/>
      </c>
      <c r="L36" s="30"/>
    </row>
    <row r="37" customFormat="false" ht="15" hidden="false" customHeight="false" outlineLevel="0" collapsed="false">
      <c r="A37" s="27"/>
      <c r="B37" s="28"/>
      <c r="C37" s="29" t="str">
        <f aca="false">IF(B37="","",IFERROR(INDEX(Lists!$B$5:$B$15,MATCH(B37,Lists!$A$5:$A$15,0)),""))</f>
        <v/>
      </c>
      <c r="D37" s="30"/>
      <c r="E37" s="28"/>
      <c r="F37" s="28"/>
      <c r="G37" s="31"/>
      <c r="H37" s="32" t="str">
        <f aca="false">IF(OR(E37="",F37="",E37=0),"",F37/E37)</f>
        <v/>
      </c>
      <c r="I37" s="33" t="str">
        <f aca="false">IF(OR(E37="",G37="",E37=0),"",G37*60/E37)</f>
        <v/>
      </c>
      <c r="J37" s="34" t="str">
        <f aca="false">IF(B37="","",IFERROR(INDEX(Lists!$C$5:$C$15,MATCH(B37,Lists!$A$5:$A$15,0)),""))</f>
        <v/>
      </c>
      <c r="K37" s="29" t="str">
        <f aca="false">IF(OR(I37="",J37=""),"",IF(I37&gt;J37*1.1,"Slow","OK"))</f>
        <v/>
      </c>
      <c r="L37" s="30"/>
    </row>
    <row r="38" customFormat="false" ht="15" hidden="false" customHeight="false" outlineLevel="0" collapsed="false">
      <c r="A38" s="27"/>
      <c r="B38" s="28"/>
      <c r="C38" s="29" t="str">
        <f aca="false">IF(B38="","",IFERROR(INDEX(Lists!$B$5:$B$15,MATCH(B38,Lists!$A$5:$A$15,0)),""))</f>
        <v/>
      </c>
      <c r="D38" s="30"/>
      <c r="E38" s="28"/>
      <c r="F38" s="28"/>
      <c r="G38" s="31"/>
      <c r="H38" s="32" t="str">
        <f aca="false">IF(OR(E38="",F38="",E38=0),"",F38/E38)</f>
        <v/>
      </c>
      <c r="I38" s="33" t="str">
        <f aca="false">IF(OR(E38="",G38="",E38=0),"",G38*60/E38)</f>
        <v/>
      </c>
      <c r="J38" s="34" t="str">
        <f aca="false">IF(B38="","",IFERROR(INDEX(Lists!$C$5:$C$15,MATCH(B38,Lists!$A$5:$A$15,0)),""))</f>
        <v/>
      </c>
      <c r="K38" s="29" t="str">
        <f aca="false">IF(OR(I38="",J38=""),"",IF(I38&gt;J38*1.1,"Slow","OK"))</f>
        <v/>
      </c>
      <c r="L38" s="30"/>
    </row>
    <row r="39" customFormat="false" ht="15" hidden="false" customHeight="false" outlineLevel="0" collapsed="false">
      <c r="A39" s="27"/>
      <c r="B39" s="28"/>
      <c r="C39" s="29" t="str">
        <f aca="false">IF(B39="","",IFERROR(INDEX(Lists!$B$5:$B$15,MATCH(B39,Lists!$A$5:$A$15,0)),""))</f>
        <v/>
      </c>
      <c r="D39" s="30"/>
      <c r="E39" s="28"/>
      <c r="F39" s="28"/>
      <c r="G39" s="31"/>
      <c r="H39" s="32" t="str">
        <f aca="false">IF(OR(E39="",F39="",E39=0),"",F39/E39)</f>
        <v/>
      </c>
      <c r="I39" s="33" t="str">
        <f aca="false">IF(OR(E39="",G39="",E39=0),"",G39*60/E39)</f>
        <v/>
      </c>
      <c r="J39" s="34" t="str">
        <f aca="false">IF(B39="","",IFERROR(INDEX(Lists!$C$5:$C$15,MATCH(B39,Lists!$A$5:$A$15,0)),""))</f>
        <v/>
      </c>
      <c r="K39" s="29" t="str">
        <f aca="false">IF(OR(I39="",J39=""),"",IF(I39&gt;J39*1.1,"Slow","OK"))</f>
        <v/>
      </c>
      <c r="L39" s="30"/>
    </row>
    <row r="40" customFormat="false" ht="15" hidden="false" customHeight="false" outlineLevel="0" collapsed="false">
      <c r="A40" s="27"/>
      <c r="B40" s="28"/>
      <c r="C40" s="29" t="str">
        <f aca="false">IF(B40="","",IFERROR(INDEX(Lists!$B$5:$B$15,MATCH(B40,Lists!$A$5:$A$15,0)),""))</f>
        <v/>
      </c>
      <c r="D40" s="30"/>
      <c r="E40" s="28"/>
      <c r="F40" s="28"/>
      <c r="G40" s="31"/>
      <c r="H40" s="32" t="str">
        <f aca="false">IF(OR(E40="",F40="",E40=0),"",F40/E40)</f>
        <v/>
      </c>
      <c r="I40" s="33" t="str">
        <f aca="false">IF(OR(E40="",G40="",E40=0),"",G40*60/E40)</f>
        <v/>
      </c>
      <c r="J40" s="34" t="str">
        <f aca="false">IF(B40="","",IFERROR(INDEX(Lists!$C$5:$C$15,MATCH(B40,Lists!$A$5:$A$15,0)),""))</f>
        <v/>
      </c>
      <c r="K40" s="29" t="str">
        <f aca="false">IF(OR(I40="",J40=""),"",IF(I40&gt;J40*1.1,"Slow","OK"))</f>
        <v/>
      </c>
      <c r="L40" s="30"/>
    </row>
    <row r="41" customFormat="false" ht="15" hidden="false" customHeight="false" outlineLevel="0" collapsed="false">
      <c r="A41" s="27"/>
      <c r="B41" s="28"/>
      <c r="C41" s="29" t="str">
        <f aca="false">IF(B41="","",IFERROR(INDEX(Lists!$B$5:$B$15,MATCH(B41,Lists!$A$5:$A$15,0)),""))</f>
        <v/>
      </c>
      <c r="D41" s="30"/>
      <c r="E41" s="28"/>
      <c r="F41" s="28"/>
      <c r="G41" s="31"/>
      <c r="H41" s="32" t="str">
        <f aca="false">IF(OR(E41="",F41="",E41=0),"",F41/E41)</f>
        <v/>
      </c>
      <c r="I41" s="33" t="str">
        <f aca="false">IF(OR(E41="",G41="",E41=0),"",G41*60/E41)</f>
        <v/>
      </c>
      <c r="J41" s="34" t="str">
        <f aca="false">IF(B41="","",IFERROR(INDEX(Lists!$C$5:$C$15,MATCH(B41,Lists!$A$5:$A$15,0)),""))</f>
        <v/>
      </c>
      <c r="K41" s="29" t="str">
        <f aca="false">IF(OR(I41="",J41=""),"",IF(I41&gt;J41*1.1,"Slow","OK"))</f>
        <v/>
      </c>
      <c r="L41" s="30"/>
    </row>
    <row r="42" customFormat="false" ht="15" hidden="false" customHeight="false" outlineLevel="0" collapsed="false">
      <c r="A42" s="27"/>
      <c r="B42" s="28"/>
      <c r="C42" s="29" t="str">
        <f aca="false">IF(B42="","",IFERROR(INDEX(Lists!$B$5:$B$15,MATCH(B42,Lists!$A$5:$A$15,0)),""))</f>
        <v/>
      </c>
      <c r="D42" s="30"/>
      <c r="E42" s="28"/>
      <c r="F42" s="28"/>
      <c r="G42" s="31"/>
      <c r="H42" s="32" t="str">
        <f aca="false">IF(OR(E42="",F42="",E42=0),"",F42/E42)</f>
        <v/>
      </c>
      <c r="I42" s="33" t="str">
        <f aca="false">IF(OR(E42="",G42="",E42=0),"",G42*60/E42)</f>
        <v/>
      </c>
      <c r="J42" s="34" t="str">
        <f aca="false">IF(B42="","",IFERROR(INDEX(Lists!$C$5:$C$15,MATCH(B42,Lists!$A$5:$A$15,0)),""))</f>
        <v/>
      </c>
      <c r="K42" s="29" t="str">
        <f aca="false">IF(OR(I42="",J42=""),"",IF(I42&gt;J42*1.1,"Slow","OK"))</f>
        <v/>
      </c>
      <c r="L42" s="30"/>
    </row>
    <row r="43" customFormat="false" ht="15" hidden="false" customHeight="false" outlineLevel="0" collapsed="false">
      <c r="A43" s="27"/>
      <c r="B43" s="28"/>
      <c r="C43" s="29" t="str">
        <f aca="false">IF(B43="","",IFERROR(INDEX(Lists!$B$5:$B$15,MATCH(B43,Lists!$A$5:$A$15,0)),""))</f>
        <v/>
      </c>
      <c r="D43" s="30"/>
      <c r="E43" s="28"/>
      <c r="F43" s="28"/>
      <c r="G43" s="31"/>
      <c r="H43" s="32" t="str">
        <f aca="false">IF(OR(E43="",F43="",E43=0),"",F43/E43)</f>
        <v/>
      </c>
      <c r="I43" s="33" t="str">
        <f aca="false">IF(OR(E43="",G43="",E43=0),"",G43*60/E43)</f>
        <v/>
      </c>
      <c r="J43" s="34" t="str">
        <f aca="false">IF(B43="","",IFERROR(INDEX(Lists!$C$5:$C$15,MATCH(B43,Lists!$A$5:$A$15,0)),""))</f>
        <v/>
      </c>
      <c r="K43" s="29" t="str">
        <f aca="false">IF(OR(I43="",J43=""),"",IF(I43&gt;J43*1.1,"Slow","OK"))</f>
        <v/>
      </c>
      <c r="L43" s="30"/>
    </row>
    <row r="44" customFormat="false" ht="15" hidden="false" customHeight="false" outlineLevel="0" collapsed="false">
      <c r="A44" s="27"/>
      <c r="B44" s="28"/>
      <c r="C44" s="29" t="str">
        <f aca="false">IF(B44="","",IFERROR(INDEX(Lists!$B$5:$B$15,MATCH(B44,Lists!$A$5:$A$15,0)),""))</f>
        <v/>
      </c>
      <c r="D44" s="30"/>
      <c r="E44" s="28"/>
      <c r="F44" s="28"/>
      <c r="G44" s="31"/>
      <c r="H44" s="32" t="str">
        <f aca="false">IF(OR(E44="",F44="",E44=0),"",F44/E44)</f>
        <v/>
      </c>
      <c r="I44" s="33" t="str">
        <f aca="false">IF(OR(E44="",G44="",E44=0),"",G44*60/E44)</f>
        <v/>
      </c>
      <c r="J44" s="34" t="str">
        <f aca="false">IF(B44="","",IFERROR(INDEX(Lists!$C$5:$C$15,MATCH(B44,Lists!$A$5:$A$15,0)),""))</f>
        <v/>
      </c>
      <c r="K44" s="29" t="str">
        <f aca="false">IF(OR(I44="",J44=""),"",IF(I44&gt;J44*1.1,"Slow","OK"))</f>
        <v/>
      </c>
      <c r="L44" s="30"/>
    </row>
    <row r="45" customFormat="false" ht="15" hidden="false" customHeight="false" outlineLevel="0" collapsed="false">
      <c r="A45" s="27"/>
      <c r="B45" s="28"/>
      <c r="C45" s="29" t="str">
        <f aca="false">IF(B45="","",IFERROR(INDEX(Lists!$B$5:$B$15,MATCH(B45,Lists!$A$5:$A$15,0)),""))</f>
        <v/>
      </c>
      <c r="D45" s="30"/>
      <c r="E45" s="28"/>
      <c r="F45" s="28"/>
      <c r="G45" s="31"/>
      <c r="H45" s="32" t="str">
        <f aca="false">IF(OR(E45="",F45="",E45=0),"",F45/E45)</f>
        <v/>
      </c>
      <c r="I45" s="33" t="str">
        <f aca="false">IF(OR(E45="",G45="",E45=0),"",G45*60/E45)</f>
        <v/>
      </c>
      <c r="J45" s="34" t="str">
        <f aca="false">IF(B45="","",IFERROR(INDEX(Lists!$C$5:$C$15,MATCH(B45,Lists!$A$5:$A$15,0)),""))</f>
        <v/>
      </c>
      <c r="K45" s="29" t="str">
        <f aca="false">IF(OR(I45="",J45=""),"",IF(I45&gt;J45*1.1,"Slow","OK"))</f>
        <v/>
      </c>
      <c r="L45" s="30"/>
    </row>
    <row r="46" customFormat="false" ht="15" hidden="false" customHeight="false" outlineLevel="0" collapsed="false">
      <c r="A46" s="27"/>
      <c r="B46" s="28"/>
      <c r="C46" s="29" t="str">
        <f aca="false">IF(B46="","",IFERROR(INDEX(Lists!$B$5:$B$15,MATCH(B46,Lists!$A$5:$A$15,0)),""))</f>
        <v/>
      </c>
      <c r="D46" s="30"/>
      <c r="E46" s="28"/>
      <c r="F46" s="28"/>
      <c r="G46" s="31"/>
      <c r="H46" s="32" t="str">
        <f aca="false">IF(OR(E46="",F46="",E46=0),"",F46/E46)</f>
        <v/>
      </c>
      <c r="I46" s="33" t="str">
        <f aca="false">IF(OR(E46="",G46="",E46=0),"",G46*60/E46)</f>
        <v/>
      </c>
      <c r="J46" s="34" t="str">
        <f aca="false">IF(B46="","",IFERROR(INDEX(Lists!$C$5:$C$15,MATCH(B46,Lists!$A$5:$A$15,0)),""))</f>
        <v/>
      </c>
      <c r="K46" s="29" t="str">
        <f aca="false">IF(OR(I46="",J46=""),"",IF(I46&gt;J46*1.1,"Slow","OK"))</f>
        <v/>
      </c>
      <c r="L46" s="30"/>
    </row>
    <row r="47" customFormat="false" ht="15" hidden="false" customHeight="false" outlineLevel="0" collapsed="false">
      <c r="A47" s="27"/>
      <c r="B47" s="28"/>
      <c r="C47" s="29" t="str">
        <f aca="false">IF(B47="","",IFERROR(INDEX(Lists!$B$5:$B$15,MATCH(B47,Lists!$A$5:$A$15,0)),""))</f>
        <v/>
      </c>
      <c r="D47" s="30"/>
      <c r="E47" s="28"/>
      <c r="F47" s="28"/>
      <c r="G47" s="31"/>
      <c r="H47" s="32" t="str">
        <f aca="false">IF(OR(E47="",F47="",E47=0),"",F47/E47)</f>
        <v/>
      </c>
      <c r="I47" s="33" t="str">
        <f aca="false">IF(OR(E47="",G47="",E47=0),"",G47*60/E47)</f>
        <v/>
      </c>
      <c r="J47" s="34" t="str">
        <f aca="false">IF(B47="","",IFERROR(INDEX(Lists!$C$5:$C$15,MATCH(B47,Lists!$A$5:$A$15,0)),""))</f>
        <v/>
      </c>
      <c r="K47" s="29" t="str">
        <f aca="false">IF(OR(I47="",J47=""),"",IF(I47&gt;J47*1.1,"Slow","OK"))</f>
        <v/>
      </c>
      <c r="L47" s="30"/>
    </row>
    <row r="48" customFormat="false" ht="15" hidden="false" customHeight="false" outlineLevel="0" collapsed="false">
      <c r="A48" s="27"/>
      <c r="B48" s="28"/>
      <c r="C48" s="29" t="str">
        <f aca="false">IF(B48="","",IFERROR(INDEX(Lists!$B$5:$B$15,MATCH(B48,Lists!$A$5:$A$15,0)),""))</f>
        <v/>
      </c>
      <c r="D48" s="30"/>
      <c r="E48" s="28"/>
      <c r="F48" s="28"/>
      <c r="G48" s="31"/>
      <c r="H48" s="32" t="str">
        <f aca="false">IF(OR(E48="",F48="",E48=0),"",F48/E48)</f>
        <v/>
      </c>
      <c r="I48" s="33" t="str">
        <f aca="false">IF(OR(E48="",G48="",E48=0),"",G48*60/E48)</f>
        <v/>
      </c>
      <c r="J48" s="34" t="str">
        <f aca="false">IF(B48="","",IFERROR(INDEX(Lists!$C$5:$C$15,MATCH(B48,Lists!$A$5:$A$15,0)),""))</f>
        <v/>
      </c>
      <c r="K48" s="29" t="str">
        <f aca="false">IF(OR(I48="",J48=""),"",IF(I48&gt;J48*1.1,"Slow","OK"))</f>
        <v/>
      </c>
      <c r="L48" s="30"/>
    </row>
    <row r="49" customFormat="false" ht="15" hidden="false" customHeight="false" outlineLevel="0" collapsed="false">
      <c r="A49" s="27"/>
      <c r="B49" s="28"/>
      <c r="C49" s="29" t="str">
        <f aca="false">IF(B49="","",IFERROR(INDEX(Lists!$B$5:$B$15,MATCH(B49,Lists!$A$5:$A$15,0)),""))</f>
        <v/>
      </c>
      <c r="D49" s="30"/>
      <c r="E49" s="28"/>
      <c r="F49" s="28"/>
      <c r="G49" s="31"/>
      <c r="H49" s="32" t="str">
        <f aca="false">IF(OR(E49="",F49="",E49=0),"",F49/E49)</f>
        <v/>
      </c>
      <c r="I49" s="33" t="str">
        <f aca="false">IF(OR(E49="",G49="",E49=0),"",G49*60/E49)</f>
        <v/>
      </c>
      <c r="J49" s="34" t="str">
        <f aca="false">IF(B49="","",IFERROR(INDEX(Lists!$C$5:$C$15,MATCH(B49,Lists!$A$5:$A$15,0)),""))</f>
        <v/>
      </c>
      <c r="K49" s="29" t="str">
        <f aca="false">IF(OR(I49="",J49=""),"",IF(I49&gt;J49*1.1,"Slow","OK"))</f>
        <v/>
      </c>
      <c r="L49" s="30"/>
    </row>
    <row r="50" customFormat="false" ht="15" hidden="false" customHeight="false" outlineLevel="0" collapsed="false">
      <c r="A50" s="27"/>
      <c r="B50" s="28"/>
      <c r="C50" s="29" t="str">
        <f aca="false">IF(B50="","",IFERROR(INDEX(Lists!$B$5:$B$15,MATCH(B50,Lists!$A$5:$A$15,0)),""))</f>
        <v/>
      </c>
      <c r="D50" s="30"/>
      <c r="E50" s="28"/>
      <c r="F50" s="28"/>
      <c r="G50" s="31"/>
      <c r="H50" s="32" t="str">
        <f aca="false">IF(OR(E50="",F50="",E50=0),"",F50/E50)</f>
        <v/>
      </c>
      <c r="I50" s="33" t="str">
        <f aca="false">IF(OR(E50="",G50="",E50=0),"",G50*60/E50)</f>
        <v/>
      </c>
      <c r="J50" s="34" t="str">
        <f aca="false">IF(B50="","",IFERROR(INDEX(Lists!$C$5:$C$15,MATCH(B50,Lists!$A$5:$A$15,0)),""))</f>
        <v/>
      </c>
      <c r="K50" s="29" t="str">
        <f aca="false">IF(OR(I50="",J50=""),"",IF(I50&gt;J50*1.1,"Slow","OK"))</f>
        <v/>
      </c>
      <c r="L50" s="30"/>
    </row>
    <row r="51" customFormat="false" ht="15" hidden="false" customHeight="false" outlineLevel="0" collapsed="false">
      <c r="A51" s="27"/>
      <c r="B51" s="28"/>
      <c r="C51" s="29" t="str">
        <f aca="false">IF(B51="","",IFERROR(INDEX(Lists!$B$5:$B$15,MATCH(B51,Lists!$A$5:$A$15,0)),""))</f>
        <v/>
      </c>
      <c r="D51" s="30"/>
      <c r="E51" s="28"/>
      <c r="F51" s="28"/>
      <c r="G51" s="31"/>
      <c r="H51" s="32" t="str">
        <f aca="false">IF(OR(E51="",F51="",E51=0),"",F51/E51)</f>
        <v/>
      </c>
      <c r="I51" s="33" t="str">
        <f aca="false">IF(OR(E51="",G51="",E51=0),"",G51*60/E51)</f>
        <v/>
      </c>
      <c r="J51" s="34" t="str">
        <f aca="false">IF(B51="","",IFERROR(INDEX(Lists!$C$5:$C$15,MATCH(B51,Lists!$A$5:$A$15,0)),""))</f>
        <v/>
      </c>
      <c r="K51" s="29" t="str">
        <f aca="false">IF(OR(I51="",J51=""),"",IF(I51&gt;J51*1.1,"Slow","OK"))</f>
        <v/>
      </c>
      <c r="L51" s="30"/>
    </row>
    <row r="52" customFormat="false" ht="15" hidden="false" customHeight="false" outlineLevel="0" collapsed="false">
      <c r="A52" s="27"/>
      <c r="B52" s="28"/>
      <c r="C52" s="29" t="str">
        <f aca="false">IF(B52="","",IFERROR(INDEX(Lists!$B$5:$B$15,MATCH(B52,Lists!$A$5:$A$15,0)),""))</f>
        <v/>
      </c>
      <c r="D52" s="30"/>
      <c r="E52" s="28"/>
      <c r="F52" s="28"/>
      <c r="G52" s="31"/>
      <c r="H52" s="32" t="str">
        <f aca="false">IF(OR(E52="",F52="",E52=0),"",F52/E52)</f>
        <v/>
      </c>
      <c r="I52" s="33" t="str">
        <f aca="false">IF(OR(E52="",G52="",E52=0),"",G52*60/E52)</f>
        <v/>
      </c>
      <c r="J52" s="34" t="str">
        <f aca="false">IF(B52="","",IFERROR(INDEX(Lists!$C$5:$C$15,MATCH(B52,Lists!$A$5:$A$15,0)),""))</f>
        <v/>
      </c>
      <c r="K52" s="29" t="str">
        <f aca="false">IF(OR(I52="",J52=""),"",IF(I52&gt;J52*1.1,"Slow","OK"))</f>
        <v/>
      </c>
      <c r="L52" s="30"/>
    </row>
    <row r="53" customFormat="false" ht="15" hidden="false" customHeight="false" outlineLevel="0" collapsed="false">
      <c r="A53" s="27"/>
      <c r="B53" s="28"/>
      <c r="C53" s="29" t="str">
        <f aca="false">IF(B53="","",IFERROR(INDEX(Lists!$B$5:$B$15,MATCH(B53,Lists!$A$5:$A$15,0)),""))</f>
        <v/>
      </c>
      <c r="D53" s="30"/>
      <c r="E53" s="28"/>
      <c r="F53" s="28"/>
      <c r="G53" s="31"/>
      <c r="H53" s="32" t="str">
        <f aca="false">IF(OR(E53="",F53="",E53=0),"",F53/E53)</f>
        <v/>
      </c>
      <c r="I53" s="33" t="str">
        <f aca="false">IF(OR(E53="",G53="",E53=0),"",G53*60/E53)</f>
        <v/>
      </c>
      <c r="J53" s="34" t="str">
        <f aca="false">IF(B53="","",IFERROR(INDEX(Lists!$C$5:$C$15,MATCH(B53,Lists!$A$5:$A$15,0)),""))</f>
        <v/>
      </c>
      <c r="K53" s="29" t="str">
        <f aca="false">IF(OR(I53="",J53=""),"",IF(I53&gt;J53*1.1,"Slow","OK"))</f>
        <v/>
      </c>
      <c r="L53" s="30"/>
    </row>
    <row r="54" customFormat="false" ht="15" hidden="false" customHeight="false" outlineLevel="0" collapsed="false">
      <c r="A54" s="27"/>
      <c r="B54" s="28"/>
      <c r="C54" s="29" t="str">
        <f aca="false">IF(B54="","",IFERROR(INDEX(Lists!$B$5:$B$15,MATCH(B54,Lists!$A$5:$A$15,0)),""))</f>
        <v/>
      </c>
      <c r="D54" s="30"/>
      <c r="E54" s="28"/>
      <c r="F54" s="28"/>
      <c r="G54" s="31"/>
      <c r="H54" s="32" t="str">
        <f aca="false">IF(OR(E54="",F54="",E54=0),"",F54/E54)</f>
        <v/>
      </c>
      <c r="I54" s="33" t="str">
        <f aca="false">IF(OR(E54="",G54="",E54=0),"",G54*60/E54)</f>
        <v/>
      </c>
      <c r="J54" s="34" t="str">
        <f aca="false">IF(B54="","",IFERROR(INDEX(Lists!$C$5:$C$15,MATCH(B54,Lists!$A$5:$A$15,0)),""))</f>
        <v/>
      </c>
      <c r="K54" s="29" t="str">
        <f aca="false">IF(OR(I54="",J54=""),"",IF(I54&gt;J54*1.1,"Slow","OK"))</f>
        <v/>
      </c>
      <c r="L54" s="30"/>
    </row>
    <row r="55" customFormat="false" ht="15" hidden="false" customHeight="false" outlineLevel="0" collapsed="false">
      <c r="A55" s="27"/>
      <c r="B55" s="28"/>
      <c r="C55" s="29" t="str">
        <f aca="false">IF(B55="","",IFERROR(INDEX(Lists!$B$5:$B$15,MATCH(B55,Lists!$A$5:$A$15,0)),""))</f>
        <v/>
      </c>
      <c r="D55" s="30"/>
      <c r="E55" s="28"/>
      <c r="F55" s="28"/>
      <c r="G55" s="31"/>
      <c r="H55" s="32" t="str">
        <f aca="false">IF(OR(E55="",F55="",E55=0),"",F55/E55)</f>
        <v/>
      </c>
      <c r="I55" s="33" t="str">
        <f aca="false">IF(OR(E55="",G55="",E55=0),"",G55*60/E55)</f>
        <v/>
      </c>
      <c r="J55" s="34" t="str">
        <f aca="false">IF(B55="","",IFERROR(INDEX(Lists!$C$5:$C$15,MATCH(B55,Lists!$A$5:$A$15,0)),""))</f>
        <v/>
      </c>
      <c r="K55" s="29" t="str">
        <f aca="false">IF(OR(I55="",J55=""),"",IF(I55&gt;J55*1.1,"Slow","OK"))</f>
        <v/>
      </c>
      <c r="L55" s="30"/>
    </row>
    <row r="56" customFormat="false" ht="15" hidden="false" customHeight="false" outlineLevel="0" collapsed="false">
      <c r="A56" s="27"/>
      <c r="B56" s="28"/>
      <c r="C56" s="29" t="str">
        <f aca="false">IF(B56="","",IFERROR(INDEX(Lists!$B$5:$B$15,MATCH(B56,Lists!$A$5:$A$15,0)),""))</f>
        <v/>
      </c>
      <c r="D56" s="30"/>
      <c r="E56" s="28"/>
      <c r="F56" s="28"/>
      <c r="G56" s="31"/>
      <c r="H56" s="32" t="str">
        <f aca="false">IF(OR(E56="",F56="",E56=0),"",F56/E56)</f>
        <v/>
      </c>
      <c r="I56" s="33" t="str">
        <f aca="false">IF(OR(E56="",G56="",E56=0),"",G56*60/E56)</f>
        <v/>
      </c>
      <c r="J56" s="34" t="str">
        <f aca="false">IF(B56="","",IFERROR(INDEX(Lists!$C$5:$C$15,MATCH(B56,Lists!$A$5:$A$15,0)),""))</f>
        <v/>
      </c>
      <c r="K56" s="29" t="str">
        <f aca="false">IF(OR(I56="",J56=""),"",IF(I56&gt;J56*1.1,"Slow","OK"))</f>
        <v/>
      </c>
      <c r="L56" s="30"/>
    </row>
    <row r="57" customFormat="false" ht="15" hidden="false" customHeight="false" outlineLevel="0" collapsed="false">
      <c r="A57" s="27"/>
      <c r="B57" s="28"/>
      <c r="C57" s="29" t="str">
        <f aca="false">IF(B57="","",IFERROR(INDEX(Lists!$B$5:$B$15,MATCH(B57,Lists!$A$5:$A$15,0)),""))</f>
        <v/>
      </c>
      <c r="D57" s="30"/>
      <c r="E57" s="28"/>
      <c r="F57" s="28"/>
      <c r="G57" s="31"/>
      <c r="H57" s="32" t="str">
        <f aca="false">IF(OR(E57="",F57="",E57=0),"",F57/E57)</f>
        <v/>
      </c>
      <c r="I57" s="33" t="str">
        <f aca="false">IF(OR(E57="",G57="",E57=0),"",G57*60/E57)</f>
        <v/>
      </c>
      <c r="J57" s="34" t="str">
        <f aca="false">IF(B57="","",IFERROR(INDEX(Lists!$C$5:$C$15,MATCH(B57,Lists!$A$5:$A$15,0)),""))</f>
        <v/>
      </c>
      <c r="K57" s="29" t="str">
        <f aca="false">IF(OR(I57="",J57=""),"",IF(I57&gt;J57*1.1,"Slow","OK"))</f>
        <v/>
      </c>
      <c r="L57" s="30"/>
    </row>
    <row r="58" customFormat="false" ht="15" hidden="false" customHeight="false" outlineLevel="0" collapsed="false">
      <c r="A58" s="27"/>
      <c r="B58" s="28"/>
      <c r="C58" s="29" t="str">
        <f aca="false">IF(B58="","",IFERROR(INDEX(Lists!$B$5:$B$15,MATCH(B58,Lists!$A$5:$A$15,0)),""))</f>
        <v/>
      </c>
      <c r="D58" s="30"/>
      <c r="E58" s="28"/>
      <c r="F58" s="28"/>
      <c r="G58" s="31"/>
      <c r="H58" s="32" t="str">
        <f aca="false">IF(OR(E58="",F58="",E58=0),"",F58/E58)</f>
        <v/>
      </c>
      <c r="I58" s="33" t="str">
        <f aca="false">IF(OR(E58="",G58="",E58=0),"",G58*60/E58)</f>
        <v/>
      </c>
      <c r="J58" s="34" t="str">
        <f aca="false">IF(B58="","",IFERROR(INDEX(Lists!$C$5:$C$15,MATCH(B58,Lists!$A$5:$A$15,0)),""))</f>
        <v/>
      </c>
      <c r="K58" s="29" t="str">
        <f aca="false">IF(OR(I58="",J58=""),"",IF(I58&gt;J58*1.1,"Slow","OK"))</f>
        <v/>
      </c>
      <c r="L58" s="30"/>
    </row>
    <row r="59" customFormat="false" ht="15" hidden="false" customHeight="false" outlineLevel="0" collapsed="false">
      <c r="A59" s="27"/>
      <c r="B59" s="28"/>
      <c r="C59" s="29" t="str">
        <f aca="false">IF(B59="","",IFERROR(INDEX(Lists!$B$5:$B$15,MATCH(B59,Lists!$A$5:$A$15,0)),""))</f>
        <v/>
      </c>
      <c r="D59" s="30"/>
      <c r="E59" s="28"/>
      <c r="F59" s="28"/>
      <c r="G59" s="31"/>
      <c r="H59" s="32" t="str">
        <f aca="false">IF(OR(E59="",F59="",E59=0),"",F59/E59)</f>
        <v/>
      </c>
      <c r="I59" s="33" t="str">
        <f aca="false">IF(OR(E59="",G59="",E59=0),"",G59*60/E59)</f>
        <v/>
      </c>
      <c r="J59" s="34" t="str">
        <f aca="false">IF(B59="","",IFERROR(INDEX(Lists!$C$5:$C$15,MATCH(B59,Lists!$A$5:$A$15,0)),""))</f>
        <v/>
      </c>
      <c r="K59" s="29" t="str">
        <f aca="false">IF(OR(I59="",J59=""),"",IF(I59&gt;J59*1.1,"Slow","OK"))</f>
        <v/>
      </c>
      <c r="L59" s="30"/>
    </row>
    <row r="60" customFormat="false" ht="15" hidden="false" customHeight="false" outlineLevel="0" collapsed="false">
      <c r="A60" s="27"/>
      <c r="B60" s="28"/>
      <c r="C60" s="29" t="str">
        <f aca="false">IF(B60="","",IFERROR(INDEX(Lists!$B$5:$B$15,MATCH(B60,Lists!$A$5:$A$15,0)),""))</f>
        <v/>
      </c>
      <c r="D60" s="30"/>
      <c r="E60" s="28"/>
      <c r="F60" s="28"/>
      <c r="G60" s="31"/>
      <c r="H60" s="32" t="str">
        <f aca="false">IF(OR(E60="",F60="",E60=0),"",F60/E60)</f>
        <v/>
      </c>
      <c r="I60" s="33" t="str">
        <f aca="false">IF(OR(E60="",G60="",E60=0),"",G60*60/E60)</f>
        <v/>
      </c>
      <c r="J60" s="34" t="str">
        <f aca="false">IF(B60="","",IFERROR(INDEX(Lists!$C$5:$C$15,MATCH(B60,Lists!$A$5:$A$15,0)),""))</f>
        <v/>
      </c>
      <c r="K60" s="29" t="str">
        <f aca="false">IF(OR(I60="",J60=""),"",IF(I60&gt;J60*1.1,"Slow","OK"))</f>
        <v/>
      </c>
      <c r="L60" s="30"/>
    </row>
    <row r="61" customFormat="false" ht="15" hidden="false" customHeight="false" outlineLevel="0" collapsed="false">
      <c r="A61" s="27"/>
      <c r="B61" s="28"/>
      <c r="C61" s="29" t="str">
        <f aca="false">IF(B61="","",IFERROR(INDEX(Lists!$B$5:$B$15,MATCH(B61,Lists!$A$5:$A$15,0)),""))</f>
        <v/>
      </c>
      <c r="D61" s="30"/>
      <c r="E61" s="28"/>
      <c r="F61" s="28"/>
      <c r="G61" s="31"/>
      <c r="H61" s="32" t="str">
        <f aca="false">IF(OR(E61="",F61="",E61=0),"",F61/E61)</f>
        <v/>
      </c>
      <c r="I61" s="33" t="str">
        <f aca="false">IF(OR(E61="",G61="",E61=0),"",G61*60/E61)</f>
        <v/>
      </c>
      <c r="J61" s="34" t="str">
        <f aca="false">IF(B61="","",IFERROR(INDEX(Lists!$C$5:$C$15,MATCH(B61,Lists!$A$5:$A$15,0)),""))</f>
        <v/>
      </c>
      <c r="K61" s="29" t="str">
        <f aca="false">IF(OR(I61="",J61=""),"",IF(I61&gt;J61*1.1,"Slow","OK"))</f>
        <v/>
      </c>
      <c r="L61" s="30"/>
    </row>
    <row r="62" customFormat="false" ht="15" hidden="false" customHeight="false" outlineLevel="0" collapsed="false">
      <c r="A62" s="27"/>
      <c r="B62" s="28"/>
      <c r="C62" s="29" t="str">
        <f aca="false">IF(B62="","",IFERROR(INDEX(Lists!$B$5:$B$15,MATCH(B62,Lists!$A$5:$A$15,0)),""))</f>
        <v/>
      </c>
      <c r="D62" s="30"/>
      <c r="E62" s="28"/>
      <c r="F62" s="28"/>
      <c r="G62" s="31"/>
      <c r="H62" s="32" t="str">
        <f aca="false">IF(OR(E62="",F62="",E62=0),"",F62/E62)</f>
        <v/>
      </c>
      <c r="I62" s="33" t="str">
        <f aca="false">IF(OR(E62="",G62="",E62=0),"",G62*60/E62)</f>
        <v/>
      </c>
      <c r="J62" s="34" t="str">
        <f aca="false">IF(B62="","",IFERROR(INDEX(Lists!$C$5:$C$15,MATCH(B62,Lists!$A$5:$A$15,0)),""))</f>
        <v/>
      </c>
      <c r="K62" s="29" t="str">
        <f aca="false">IF(OR(I62="",J62=""),"",IF(I62&gt;J62*1.1,"Slow","OK"))</f>
        <v/>
      </c>
      <c r="L62" s="30"/>
    </row>
    <row r="63" customFormat="false" ht="15" hidden="false" customHeight="false" outlineLevel="0" collapsed="false">
      <c r="A63" s="27"/>
      <c r="B63" s="28"/>
      <c r="C63" s="29" t="str">
        <f aca="false">IF(B63="","",IFERROR(INDEX(Lists!$B$5:$B$15,MATCH(B63,Lists!$A$5:$A$15,0)),""))</f>
        <v/>
      </c>
      <c r="D63" s="30"/>
      <c r="E63" s="28"/>
      <c r="F63" s="28"/>
      <c r="G63" s="31"/>
      <c r="H63" s="32" t="str">
        <f aca="false">IF(OR(E63="",F63="",E63=0),"",F63/E63)</f>
        <v/>
      </c>
      <c r="I63" s="33" t="str">
        <f aca="false">IF(OR(E63="",G63="",E63=0),"",G63*60/E63)</f>
        <v/>
      </c>
      <c r="J63" s="34" t="str">
        <f aca="false">IF(B63="","",IFERROR(INDEX(Lists!$C$5:$C$15,MATCH(B63,Lists!$A$5:$A$15,0)),""))</f>
        <v/>
      </c>
      <c r="K63" s="29" t="str">
        <f aca="false">IF(OR(I63="",J63=""),"",IF(I63&gt;J63*1.1,"Slow","OK"))</f>
        <v/>
      </c>
      <c r="L63" s="30"/>
    </row>
    <row r="64" customFormat="false" ht="15" hidden="false" customHeight="false" outlineLevel="0" collapsed="false">
      <c r="A64" s="27"/>
      <c r="B64" s="28"/>
      <c r="C64" s="29" t="str">
        <f aca="false">IF(B64="","",IFERROR(INDEX(Lists!$B$5:$B$15,MATCH(B64,Lists!$A$5:$A$15,0)),""))</f>
        <v/>
      </c>
      <c r="D64" s="30"/>
      <c r="E64" s="28"/>
      <c r="F64" s="28"/>
      <c r="G64" s="31"/>
      <c r="H64" s="32" t="str">
        <f aca="false">IF(OR(E64="",F64="",E64=0),"",F64/E64)</f>
        <v/>
      </c>
      <c r="I64" s="33" t="str">
        <f aca="false">IF(OR(E64="",G64="",E64=0),"",G64*60/E64)</f>
        <v/>
      </c>
      <c r="J64" s="34" t="str">
        <f aca="false">IF(B64="","",IFERROR(INDEX(Lists!$C$5:$C$15,MATCH(B64,Lists!$A$5:$A$15,0)),""))</f>
        <v/>
      </c>
      <c r="K64" s="29" t="str">
        <f aca="false">IF(OR(I64="",J64=""),"",IF(I64&gt;J64*1.1,"Slow","OK"))</f>
        <v/>
      </c>
      <c r="L64" s="30"/>
    </row>
    <row r="65" customFormat="false" ht="15" hidden="false" customHeight="false" outlineLevel="0" collapsed="false">
      <c r="A65" s="27"/>
      <c r="B65" s="28"/>
      <c r="C65" s="29" t="str">
        <f aca="false">IF(B65="","",IFERROR(INDEX(Lists!$B$5:$B$15,MATCH(B65,Lists!$A$5:$A$15,0)),""))</f>
        <v/>
      </c>
      <c r="D65" s="30"/>
      <c r="E65" s="28"/>
      <c r="F65" s="28"/>
      <c r="G65" s="31"/>
      <c r="H65" s="32" t="str">
        <f aca="false">IF(OR(E65="",F65="",E65=0),"",F65/E65)</f>
        <v/>
      </c>
      <c r="I65" s="33" t="str">
        <f aca="false">IF(OR(E65="",G65="",E65=0),"",G65*60/E65)</f>
        <v/>
      </c>
      <c r="J65" s="34" t="str">
        <f aca="false">IF(B65="","",IFERROR(INDEX(Lists!$C$5:$C$15,MATCH(B65,Lists!$A$5:$A$15,0)),""))</f>
        <v/>
      </c>
      <c r="K65" s="29" t="str">
        <f aca="false">IF(OR(I65="",J65=""),"",IF(I65&gt;J65*1.1,"Slow","OK"))</f>
        <v/>
      </c>
      <c r="L65" s="30"/>
    </row>
    <row r="66" customFormat="false" ht="15" hidden="false" customHeight="false" outlineLevel="0" collapsed="false">
      <c r="A66" s="27"/>
      <c r="B66" s="28"/>
      <c r="C66" s="29" t="str">
        <f aca="false">IF(B66="","",IFERROR(INDEX(Lists!$B$5:$B$15,MATCH(B66,Lists!$A$5:$A$15,0)),""))</f>
        <v/>
      </c>
      <c r="D66" s="30"/>
      <c r="E66" s="28"/>
      <c r="F66" s="28"/>
      <c r="G66" s="31"/>
      <c r="H66" s="32" t="str">
        <f aca="false">IF(OR(E66="",F66="",E66=0),"",F66/E66)</f>
        <v/>
      </c>
      <c r="I66" s="33" t="str">
        <f aca="false">IF(OR(E66="",G66="",E66=0),"",G66*60/E66)</f>
        <v/>
      </c>
      <c r="J66" s="34" t="str">
        <f aca="false">IF(B66="","",IFERROR(INDEX(Lists!$C$5:$C$15,MATCH(B66,Lists!$A$5:$A$15,0)),""))</f>
        <v/>
      </c>
      <c r="K66" s="29" t="str">
        <f aca="false">IF(OR(I66="",J66=""),"",IF(I66&gt;J66*1.1,"Slow","OK"))</f>
        <v/>
      </c>
      <c r="L66" s="30"/>
    </row>
    <row r="67" customFormat="false" ht="15" hidden="false" customHeight="false" outlineLevel="0" collapsed="false">
      <c r="A67" s="27"/>
      <c r="B67" s="28"/>
      <c r="C67" s="29" t="str">
        <f aca="false">IF(B67="","",IFERROR(INDEX(Lists!$B$5:$B$15,MATCH(B67,Lists!$A$5:$A$15,0)),""))</f>
        <v/>
      </c>
      <c r="D67" s="30"/>
      <c r="E67" s="28"/>
      <c r="F67" s="28"/>
      <c r="G67" s="31"/>
      <c r="H67" s="32" t="str">
        <f aca="false">IF(OR(E67="",F67="",E67=0),"",F67/E67)</f>
        <v/>
      </c>
      <c r="I67" s="33" t="str">
        <f aca="false">IF(OR(E67="",G67="",E67=0),"",G67*60/E67)</f>
        <v/>
      </c>
      <c r="J67" s="34" t="str">
        <f aca="false">IF(B67="","",IFERROR(INDEX(Lists!$C$5:$C$15,MATCH(B67,Lists!$A$5:$A$15,0)),""))</f>
        <v/>
      </c>
      <c r="K67" s="29" t="str">
        <f aca="false">IF(OR(I67="",J67=""),"",IF(I67&gt;J67*1.1,"Slow","OK"))</f>
        <v/>
      </c>
      <c r="L67" s="30"/>
    </row>
    <row r="68" customFormat="false" ht="15" hidden="false" customHeight="false" outlineLevel="0" collapsed="false">
      <c r="A68" s="27"/>
      <c r="B68" s="28"/>
      <c r="C68" s="29" t="str">
        <f aca="false">IF(B68="","",IFERROR(INDEX(Lists!$B$5:$B$15,MATCH(B68,Lists!$A$5:$A$15,0)),""))</f>
        <v/>
      </c>
      <c r="D68" s="30"/>
      <c r="E68" s="28"/>
      <c r="F68" s="28"/>
      <c r="G68" s="31"/>
      <c r="H68" s="32" t="str">
        <f aca="false">IF(OR(E68="",F68="",E68=0),"",F68/E68)</f>
        <v/>
      </c>
      <c r="I68" s="33" t="str">
        <f aca="false">IF(OR(E68="",G68="",E68=0),"",G68*60/E68)</f>
        <v/>
      </c>
      <c r="J68" s="34" t="str">
        <f aca="false">IF(B68="","",IFERROR(INDEX(Lists!$C$5:$C$15,MATCH(B68,Lists!$A$5:$A$15,0)),""))</f>
        <v/>
      </c>
      <c r="K68" s="29" t="str">
        <f aca="false">IF(OR(I68="",J68=""),"",IF(I68&gt;J68*1.1,"Slow","OK"))</f>
        <v/>
      </c>
      <c r="L68" s="30"/>
    </row>
    <row r="69" customFormat="false" ht="15" hidden="false" customHeight="false" outlineLevel="0" collapsed="false">
      <c r="A69" s="27"/>
      <c r="B69" s="28"/>
      <c r="C69" s="29" t="str">
        <f aca="false">IF(B69="","",IFERROR(INDEX(Lists!$B$5:$B$15,MATCH(B69,Lists!$A$5:$A$15,0)),""))</f>
        <v/>
      </c>
      <c r="D69" s="30"/>
      <c r="E69" s="28"/>
      <c r="F69" s="28"/>
      <c r="G69" s="31"/>
      <c r="H69" s="32" t="str">
        <f aca="false">IF(OR(E69="",F69="",E69=0),"",F69/E69)</f>
        <v/>
      </c>
      <c r="I69" s="33" t="str">
        <f aca="false">IF(OR(E69="",G69="",E69=0),"",G69*60/E69)</f>
        <v/>
      </c>
      <c r="J69" s="34" t="str">
        <f aca="false">IF(B69="","",IFERROR(INDEX(Lists!$C$5:$C$15,MATCH(B69,Lists!$A$5:$A$15,0)),""))</f>
        <v/>
      </c>
      <c r="K69" s="29" t="str">
        <f aca="false">IF(OR(I69="",J69=""),"",IF(I69&gt;J69*1.1,"Slow","OK"))</f>
        <v/>
      </c>
      <c r="L69" s="30"/>
    </row>
    <row r="70" customFormat="false" ht="15" hidden="false" customHeight="false" outlineLevel="0" collapsed="false">
      <c r="A70" s="27"/>
      <c r="B70" s="28"/>
      <c r="C70" s="29" t="str">
        <f aca="false">IF(B70="","",IFERROR(INDEX(Lists!$B$5:$B$15,MATCH(B70,Lists!$A$5:$A$15,0)),""))</f>
        <v/>
      </c>
      <c r="D70" s="30"/>
      <c r="E70" s="28"/>
      <c r="F70" s="28"/>
      <c r="G70" s="31"/>
      <c r="H70" s="32" t="str">
        <f aca="false">IF(OR(E70="",F70="",E70=0),"",F70/E70)</f>
        <v/>
      </c>
      <c r="I70" s="33" t="str">
        <f aca="false">IF(OR(E70="",G70="",E70=0),"",G70*60/E70)</f>
        <v/>
      </c>
      <c r="J70" s="34" t="str">
        <f aca="false">IF(B70="","",IFERROR(INDEX(Lists!$C$5:$C$15,MATCH(B70,Lists!$A$5:$A$15,0)),""))</f>
        <v/>
      </c>
      <c r="K70" s="29" t="str">
        <f aca="false">IF(OR(I70="",J70=""),"",IF(I70&gt;J70*1.1,"Slow","OK"))</f>
        <v/>
      </c>
      <c r="L70" s="30"/>
    </row>
    <row r="71" customFormat="false" ht="15" hidden="false" customHeight="false" outlineLevel="0" collapsed="false">
      <c r="A71" s="27"/>
      <c r="B71" s="28"/>
      <c r="C71" s="29" t="str">
        <f aca="false">IF(B71="","",IFERROR(INDEX(Lists!$B$5:$B$15,MATCH(B71,Lists!$A$5:$A$15,0)),""))</f>
        <v/>
      </c>
      <c r="D71" s="30"/>
      <c r="E71" s="28"/>
      <c r="F71" s="28"/>
      <c r="G71" s="31"/>
      <c r="H71" s="32" t="str">
        <f aca="false">IF(OR(E71="",F71="",E71=0),"",F71/E71)</f>
        <v/>
      </c>
      <c r="I71" s="33" t="str">
        <f aca="false">IF(OR(E71="",G71="",E71=0),"",G71*60/E71)</f>
        <v/>
      </c>
      <c r="J71" s="34" t="str">
        <f aca="false">IF(B71="","",IFERROR(INDEX(Lists!$C$5:$C$15,MATCH(B71,Lists!$A$5:$A$15,0)),""))</f>
        <v/>
      </c>
      <c r="K71" s="29" t="str">
        <f aca="false">IF(OR(I71="",J71=""),"",IF(I71&gt;J71*1.1,"Slow","OK"))</f>
        <v/>
      </c>
      <c r="L71" s="30"/>
    </row>
    <row r="72" customFormat="false" ht="15" hidden="false" customHeight="false" outlineLevel="0" collapsed="false">
      <c r="A72" s="27"/>
      <c r="B72" s="28"/>
      <c r="C72" s="29" t="str">
        <f aca="false">IF(B72="","",IFERROR(INDEX(Lists!$B$5:$B$15,MATCH(B72,Lists!$A$5:$A$15,0)),""))</f>
        <v/>
      </c>
      <c r="D72" s="30"/>
      <c r="E72" s="28"/>
      <c r="F72" s="28"/>
      <c r="G72" s="31"/>
      <c r="H72" s="32" t="str">
        <f aca="false">IF(OR(E72="",F72="",E72=0),"",F72/E72)</f>
        <v/>
      </c>
      <c r="I72" s="33" t="str">
        <f aca="false">IF(OR(E72="",G72="",E72=0),"",G72*60/E72)</f>
        <v/>
      </c>
      <c r="J72" s="34" t="str">
        <f aca="false">IF(B72="","",IFERROR(INDEX(Lists!$C$5:$C$15,MATCH(B72,Lists!$A$5:$A$15,0)),""))</f>
        <v/>
      </c>
      <c r="K72" s="29" t="str">
        <f aca="false">IF(OR(I72="",J72=""),"",IF(I72&gt;J72*1.1,"Slow","OK"))</f>
        <v/>
      </c>
      <c r="L72" s="30"/>
    </row>
    <row r="73" customFormat="false" ht="15" hidden="false" customHeight="false" outlineLevel="0" collapsed="false">
      <c r="A73" s="27"/>
      <c r="B73" s="28"/>
      <c r="C73" s="29" t="str">
        <f aca="false">IF(B73="","",IFERROR(INDEX(Lists!$B$5:$B$15,MATCH(B73,Lists!$A$5:$A$15,0)),""))</f>
        <v/>
      </c>
      <c r="D73" s="30"/>
      <c r="E73" s="28"/>
      <c r="F73" s="28"/>
      <c r="G73" s="31"/>
      <c r="H73" s="32" t="str">
        <f aca="false">IF(OR(E73="",F73="",E73=0),"",F73/E73)</f>
        <v/>
      </c>
      <c r="I73" s="33" t="str">
        <f aca="false">IF(OR(E73="",G73="",E73=0),"",G73*60/E73)</f>
        <v/>
      </c>
      <c r="J73" s="34" t="str">
        <f aca="false">IF(B73="","",IFERROR(INDEX(Lists!$C$5:$C$15,MATCH(B73,Lists!$A$5:$A$15,0)),""))</f>
        <v/>
      </c>
      <c r="K73" s="29" t="str">
        <f aca="false">IF(OR(I73="",J73=""),"",IF(I73&gt;J73*1.1,"Slow","OK"))</f>
        <v/>
      </c>
      <c r="L73" s="30"/>
    </row>
    <row r="74" customFormat="false" ht="15" hidden="false" customHeight="false" outlineLevel="0" collapsed="false">
      <c r="A74" s="27"/>
      <c r="B74" s="28"/>
      <c r="C74" s="29" t="str">
        <f aca="false">IF(B74="","",IFERROR(INDEX(Lists!$B$5:$B$15,MATCH(B74,Lists!$A$5:$A$15,0)),""))</f>
        <v/>
      </c>
      <c r="D74" s="30"/>
      <c r="E74" s="28"/>
      <c r="F74" s="28"/>
      <c r="G74" s="31"/>
      <c r="H74" s="32" t="str">
        <f aca="false">IF(OR(E74="",F74="",E74=0),"",F74/E74)</f>
        <v/>
      </c>
      <c r="I74" s="33" t="str">
        <f aca="false">IF(OR(E74="",G74="",E74=0),"",G74*60/E74)</f>
        <v/>
      </c>
      <c r="J74" s="34" t="str">
        <f aca="false">IF(B74="","",IFERROR(INDEX(Lists!$C$5:$C$15,MATCH(B74,Lists!$A$5:$A$15,0)),""))</f>
        <v/>
      </c>
      <c r="K74" s="29" t="str">
        <f aca="false">IF(OR(I74="",J74=""),"",IF(I74&gt;J74*1.1,"Slow","OK"))</f>
        <v/>
      </c>
      <c r="L74" s="30"/>
    </row>
    <row r="75" customFormat="false" ht="15" hidden="false" customHeight="false" outlineLevel="0" collapsed="false">
      <c r="A75" s="27"/>
      <c r="B75" s="28"/>
      <c r="C75" s="29" t="str">
        <f aca="false">IF(B75="","",IFERROR(INDEX(Lists!$B$5:$B$15,MATCH(B75,Lists!$A$5:$A$15,0)),""))</f>
        <v/>
      </c>
      <c r="D75" s="30"/>
      <c r="E75" s="28"/>
      <c r="F75" s="28"/>
      <c r="G75" s="31"/>
      <c r="H75" s="32" t="str">
        <f aca="false">IF(OR(E75="",F75="",E75=0),"",F75/E75)</f>
        <v/>
      </c>
      <c r="I75" s="33" t="str">
        <f aca="false">IF(OR(E75="",G75="",E75=0),"",G75*60/E75)</f>
        <v/>
      </c>
      <c r="J75" s="34" t="str">
        <f aca="false">IF(B75="","",IFERROR(INDEX(Lists!$C$5:$C$15,MATCH(B75,Lists!$A$5:$A$15,0)),""))</f>
        <v/>
      </c>
      <c r="K75" s="29" t="str">
        <f aca="false">IF(OR(I75="",J75=""),"",IF(I75&gt;J75*1.1,"Slow","OK"))</f>
        <v/>
      </c>
      <c r="L75" s="30"/>
    </row>
    <row r="76" customFormat="false" ht="15" hidden="false" customHeight="false" outlineLevel="0" collapsed="false">
      <c r="A76" s="27"/>
      <c r="B76" s="28"/>
      <c r="C76" s="29" t="str">
        <f aca="false">IF(B76="","",IFERROR(INDEX(Lists!$B$5:$B$15,MATCH(B76,Lists!$A$5:$A$15,0)),""))</f>
        <v/>
      </c>
      <c r="D76" s="30"/>
      <c r="E76" s="28"/>
      <c r="F76" s="28"/>
      <c r="G76" s="31"/>
      <c r="H76" s="32" t="str">
        <f aca="false">IF(OR(E76="",F76="",E76=0),"",F76/E76)</f>
        <v/>
      </c>
      <c r="I76" s="33" t="str">
        <f aca="false">IF(OR(E76="",G76="",E76=0),"",G76*60/E76)</f>
        <v/>
      </c>
      <c r="J76" s="34" t="str">
        <f aca="false">IF(B76="","",IFERROR(INDEX(Lists!$C$5:$C$15,MATCH(B76,Lists!$A$5:$A$15,0)),""))</f>
        <v/>
      </c>
      <c r="K76" s="29" t="str">
        <f aca="false">IF(OR(I76="",J76=""),"",IF(I76&gt;J76*1.1,"Slow","OK"))</f>
        <v/>
      </c>
      <c r="L76" s="30"/>
    </row>
    <row r="77" customFormat="false" ht="15" hidden="false" customHeight="false" outlineLevel="0" collapsed="false">
      <c r="A77" s="27"/>
      <c r="B77" s="28"/>
      <c r="C77" s="29" t="str">
        <f aca="false">IF(B77="","",IFERROR(INDEX(Lists!$B$5:$B$15,MATCH(B77,Lists!$A$5:$A$15,0)),""))</f>
        <v/>
      </c>
      <c r="D77" s="30"/>
      <c r="E77" s="28"/>
      <c r="F77" s="28"/>
      <c r="G77" s="31"/>
      <c r="H77" s="32" t="str">
        <f aca="false">IF(OR(E77="",F77="",E77=0),"",F77/E77)</f>
        <v/>
      </c>
      <c r="I77" s="33" t="str">
        <f aca="false">IF(OR(E77="",G77="",E77=0),"",G77*60/E77)</f>
        <v/>
      </c>
      <c r="J77" s="34" t="str">
        <f aca="false">IF(B77="","",IFERROR(INDEX(Lists!$C$5:$C$15,MATCH(B77,Lists!$A$5:$A$15,0)),""))</f>
        <v/>
      </c>
      <c r="K77" s="29" t="str">
        <f aca="false">IF(OR(I77="",J77=""),"",IF(I77&gt;J77*1.1,"Slow","OK"))</f>
        <v/>
      </c>
      <c r="L77" s="30"/>
    </row>
    <row r="78" customFormat="false" ht="15" hidden="false" customHeight="false" outlineLevel="0" collapsed="false">
      <c r="A78" s="27"/>
      <c r="B78" s="28"/>
      <c r="C78" s="29" t="str">
        <f aca="false">IF(B78="","",IFERROR(INDEX(Lists!$B$5:$B$15,MATCH(B78,Lists!$A$5:$A$15,0)),""))</f>
        <v/>
      </c>
      <c r="D78" s="30"/>
      <c r="E78" s="28"/>
      <c r="F78" s="28"/>
      <c r="G78" s="31"/>
      <c r="H78" s="32" t="str">
        <f aca="false">IF(OR(E78="",F78="",E78=0),"",F78/E78)</f>
        <v/>
      </c>
      <c r="I78" s="33" t="str">
        <f aca="false">IF(OR(E78="",G78="",E78=0),"",G78*60/E78)</f>
        <v/>
      </c>
      <c r="J78" s="34" t="str">
        <f aca="false">IF(B78="","",IFERROR(INDEX(Lists!$C$5:$C$15,MATCH(B78,Lists!$A$5:$A$15,0)),""))</f>
        <v/>
      </c>
      <c r="K78" s="29" t="str">
        <f aca="false">IF(OR(I78="",J78=""),"",IF(I78&gt;J78*1.1,"Slow","OK"))</f>
        <v/>
      </c>
      <c r="L78" s="30"/>
    </row>
    <row r="79" customFormat="false" ht="15" hidden="false" customHeight="false" outlineLevel="0" collapsed="false">
      <c r="A79" s="27"/>
      <c r="B79" s="28"/>
      <c r="C79" s="29" t="str">
        <f aca="false">IF(B79="","",IFERROR(INDEX(Lists!$B$5:$B$15,MATCH(B79,Lists!$A$5:$A$15,0)),""))</f>
        <v/>
      </c>
      <c r="D79" s="30"/>
      <c r="E79" s="28"/>
      <c r="F79" s="28"/>
      <c r="G79" s="31"/>
      <c r="H79" s="32" t="str">
        <f aca="false">IF(OR(E79="",F79="",E79=0),"",F79/E79)</f>
        <v/>
      </c>
      <c r="I79" s="33" t="str">
        <f aca="false">IF(OR(E79="",G79="",E79=0),"",G79*60/E79)</f>
        <v/>
      </c>
      <c r="J79" s="34" t="str">
        <f aca="false">IF(B79="","",IFERROR(INDEX(Lists!$C$5:$C$15,MATCH(B79,Lists!$A$5:$A$15,0)),""))</f>
        <v/>
      </c>
      <c r="K79" s="29" t="str">
        <f aca="false">IF(OR(I79="",J79=""),"",IF(I79&gt;J79*1.1,"Slow","OK"))</f>
        <v/>
      </c>
      <c r="L79" s="30"/>
    </row>
    <row r="80" customFormat="false" ht="15" hidden="false" customHeight="false" outlineLevel="0" collapsed="false">
      <c r="A80" s="27"/>
      <c r="B80" s="28"/>
      <c r="C80" s="29" t="str">
        <f aca="false">IF(B80="","",IFERROR(INDEX(Lists!$B$5:$B$15,MATCH(B80,Lists!$A$5:$A$15,0)),""))</f>
        <v/>
      </c>
      <c r="D80" s="30"/>
      <c r="E80" s="28"/>
      <c r="F80" s="28"/>
      <c r="G80" s="31"/>
      <c r="H80" s="32" t="str">
        <f aca="false">IF(OR(E80="",F80="",E80=0),"",F80/E80)</f>
        <v/>
      </c>
      <c r="I80" s="33" t="str">
        <f aca="false">IF(OR(E80="",G80="",E80=0),"",G80*60/E80)</f>
        <v/>
      </c>
      <c r="J80" s="34" t="str">
        <f aca="false">IF(B80="","",IFERROR(INDEX(Lists!$C$5:$C$15,MATCH(B80,Lists!$A$5:$A$15,0)),""))</f>
        <v/>
      </c>
      <c r="K80" s="29" t="str">
        <f aca="false">IF(OR(I80="",J80=""),"",IF(I80&gt;J80*1.1,"Slow","OK"))</f>
        <v/>
      </c>
      <c r="L80" s="30"/>
    </row>
    <row r="81" customFormat="false" ht="15" hidden="false" customHeight="false" outlineLevel="0" collapsed="false">
      <c r="A81" s="27"/>
      <c r="B81" s="28"/>
      <c r="C81" s="29" t="str">
        <f aca="false">IF(B81="","",IFERROR(INDEX(Lists!$B$5:$B$15,MATCH(B81,Lists!$A$5:$A$15,0)),""))</f>
        <v/>
      </c>
      <c r="D81" s="30"/>
      <c r="E81" s="28"/>
      <c r="F81" s="28"/>
      <c r="G81" s="31"/>
      <c r="H81" s="32" t="str">
        <f aca="false">IF(OR(E81="",F81="",E81=0),"",F81/E81)</f>
        <v/>
      </c>
      <c r="I81" s="33" t="str">
        <f aca="false">IF(OR(E81="",G81="",E81=0),"",G81*60/E81)</f>
        <v/>
      </c>
      <c r="J81" s="34" t="str">
        <f aca="false">IF(B81="","",IFERROR(INDEX(Lists!$C$5:$C$15,MATCH(B81,Lists!$A$5:$A$15,0)),""))</f>
        <v/>
      </c>
      <c r="K81" s="29" t="str">
        <f aca="false">IF(OR(I81="",J81=""),"",IF(I81&gt;J81*1.1,"Slow","OK"))</f>
        <v/>
      </c>
      <c r="L81" s="30"/>
    </row>
    <row r="82" customFormat="false" ht="15" hidden="false" customHeight="false" outlineLevel="0" collapsed="false">
      <c r="A82" s="27"/>
      <c r="B82" s="28"/>
      <c r="C82" s="29" t="str">
        <f aca="false">IF(B82="","",IFERROR(INDEX(Lists!$B$5:$B$15,MATCH(B82,Lists!$A$5:$A$15,0)),""))</f>
        <v/>
      </c>
      <c r="D82" s="30"/>
      <c r="E82" s="28"/>
      <c r="F82" s="28"/>
      <c r="G82" s="31"/>
      <c r="H82" s="32" t="str">
        <f aca="false">IF(OR(E82="",F82="",E82=0),"",F82/E82)</f>
        <v/>
      </c>
      <c r="I82" s="33" t="str">
        <f aca="false">IF(OR(E82="",G82="",E82=0),"",G82*60/E82)</f>
        <v/>
      </c>
      <c r="J82" s="34" t="str">
        <f aca="false">IF(B82="","",IFERROR(INDEX(Lists!$C$5:$C$15,MATCH(B82,Lists!$A$5:$A$15,0)),""))</f>
        <v/>
      </c>
      <c r="K82" s="29" t="str">
        <f aca="false">IF(OR(I82="",J82=""),"",IF(I82&gt;J82*1.1,"Slow","OK"))</f>
        <v/>
      </c>
      <c r="L82" s="30"/>
    </row>
    <row r="83" customFormat="false" ht="15" hidden="false" customHeight="false" outlineLevel="0" collapsed="false">
      <c r="A83" s="27"/>
      <c r="B83" s="28"/>
      <c r="C83" s="29" t="str">
        <f aca="false">IF(B83="","",IFERROR(INDEX(Lists!$B$5:$B$15,MATCH(B83,Lists!$A$5:$A$15,0)),""))</f>
        <v/>
      </c>
      <c r="D83" s="30"/>
      <c r="E83" s="28"/>
      <c r="F83" s="28"/>
      <c r="G83" s="31"/>
      <c r="H83" s="32" t="str">
        <f aca="false">IF(OR(E83="",F83="",E83=0),"",F83/E83)</f>
        <v/>
      </c>
      <c r="I83" s="33" t="str">
        <f aca="false">IF(OR(E83="",G83="",E83=0),"",G83*60/E83)</f>
        <v/>
      </c>
      <c r="J83" s="34" t="str">
        <f aca="false">IF(B83="","",IFERROR(INDEX(Lists!$C$5:$C$15,MATCH(B83,Lists!$A$5:$A$15,0)),""))</f>
        <v/>
      </c>
      <c r="K83" s="29" t="str">
        <f aca="false">IF(OR(I83="",J83=""),"",IF(I83&gt;J83*1.1,"Slow","OK"))</f>
        <v/>
      </c>
      <c r="L83" s="30"/>
    </row>
    <row r="84" customFormat="false" ht="15" hidden="false" customHeight="false" outlineLevel="0" collapsed="false">
      <c r="A84" s="27"/>
      <c r="B84" s="28"/>
      <c r="C84" s="29" t="str">
        <f aca="false">IF(B84="","",IFERROR(INDEX(Lists!$B$5:$B$15,MATCH(B84,Lists!$A$5:$A$15,0)),""))</f>
        <v/>
      </c>
      <c r="D84" s="30"/>
      <c r="E84" s="28"/>
      <c r="F84" s="28"/>
      <c r="G84" s="31"/>
      <c r="H84" s="32" t="str">
        <f aca="false">IF(OR(E84="",F84="",E84=0),"",F84/E84)</f>
        <v/>
      </c>
      <c r="I84" s="33" t="str">
        <f aca="false">IF(OR(E84="",G84="",E84=0),"",G84*60/E84)</f>
        <v/>
      </c>
      <c r="J84" s="34" t="str">
        <f aca="false">IF(B84="","",IFERROR(INDEX(Lists!$C$5:$C$15,MATCH(B84,Lists!$A$5:$A$15,0)),""))</f>
        <v/>
      </c>
      <c r="K84" s="29" t="str">
        <f aca="false">IF(OR(I84="",J84=""),"",IF(I84&gt;J84*1.1,"Slow","OK"))</f>
        <v/>
      </c>
      <c r="L84" s="30"/>
    </row>
    <row r="85" customFormat="false" ht="15" hidden="false" customHeight="false" outlineLevel="0" collapsed="false">
      <c r="A85" s="27"/>
      <c r="B85" s="28"/>
      <c r="C85" s="29" t="str">
        <f aca="false">IF(B85="","",IFERROR(INDEX(Lists!$B$5:$B$15,MATCH(B85,Lists!$A$5:$A$15,0)),""))</f>
        <v/>
      </c>
      <c r="D85" s="30"/>
      <c r="E85" s="28"/>
      <c r="F85" s="28"/>
      <c r="G85" s="31"/>
      <c r="H85" s="32" t="str">
        <f aca="false">IF(OR(E85="",F85="",E85=0),"",F85/E85)</f>
        <v/>
      </c>
      <c r="I85" s="33" t="str">
        <f aca="false">IF(OR(E85="",G85="",E85=0),"",G85*60/E85)</f>
        <v/>
      </c>
      <c r="J85" s="34" t="str">
        <f aca="false">IF(B85="","",IFERROR(INDEX(Lists!$C$5:$C$15,MATCH(B85,Lists!$A$5:$A$15,0)),""))</f>
        <v/>
      </c>
      <c r="K85" s="29" t="str">
        <f aca="false">IF(OR(I85="",J85=""),"",IF(I85&gt;J85*1.1,"Slow","OK"))</f>
        <v/>
      </c>
      <c r="L85" s="30"/>
    </row>
    <row r="86" customFormat="false" ht="15" hidden="false" customHeight="false" outlineLevel="0" collapsed="false">
      <c r="A86" s="27"/>
      <c r="B86" s="28"/>
      <c r="C86" s="29" t="str">
        <f aca="false">IF(B86="","",IFERROR(INDEX(Lists!$B$5:$B$15,MATCH(B86,Lists!$A$5:$A$15,0)),""))</f>
        <v/>
      </c>
      <c r="D86" s="30"/>
      <c r="E86" s="28"/>
      <c r="F86" s="28"/>
      <c r="G86" s="31"/>
      <c r="H86" s="32" t="str">
        <f aca="false">IF(OR(E86="",F86="",E86=0),"",F86/E86)</f>
        <v/>
      </c>
      <c r="I86" s="33" t="str">
        <f aca="false">IF(OR(E86="",G86="",E86=0),"",G86*60/E86)</f>
        <v/>
      </c>
      <c r="J86" s="34" t="str">
        <f aca="false">IF(B86="","",IFERROR(INDEX(Lists!$C$5:$C$15,MATCH(B86,Lists!$A$5:$A$15,0)),""))</f>
        <v/>
      </c>
      <c r="K86" s="29" t="str">
        <f aca="false">IF(OR(I86="",J86=""),"",IF(I86&gt;J86*1.1,"Slow","OK"))</f>
        <v/>
      </c>
      <c r="L86" s="30"/>
    </row>
    <row r="87" customFormat="false" ht="15" hidden="false" customHeight="false" outlineLevel="0" collapsed="false">
      <c r="A87" s="27"/>
      <c r="B87" s="28"/>
      <c r="C87" s="29" t="str">
        <f aca="false">IF(B87="","",IFERROR(INDEX(Lists!$B$5:$B$15,MATCH(B87,Lists!$A$5:$A$15,0)),""))</f>
        <v/>
      </c>
      <c r="D87" s="30"/>
      <c r="E87" s="28"/>
      <c r="F87" s="28"/>
      <c r="G87" s="31"/>
      <c r="H87" s="32" t="str">
        <f aca="false">IF(OR(E87="",F87="",E87=0),"",F87/E87)</f>
        <v/>
      </c>
      <c r="I87" s="33" t="str">
        <f aca="false">IF(OR(E87="",G87="",E87=0),"",G87*60/E87)</f>
        <v/>
      </c>
      <c r="J87" s="34" t="str">
        <f aca="false">IF(B87="","",IFERROR(INDEX(Lists!$C$5:$C$15,MATCH(B87,Lists!$A$5:$A$15,0)),""))</f>
        <v/>
      </c>
      <c r="K87" s="29" t="str">
        <f aca="false">IF(OR(I87="",J87=""),"",IF(I87&gt;J87*1.1,"Slow","OK"))</f>
        <v/>
      </c>
      <c r="L87" s="30"/>
    </row>
    <row r="88" customFormat="false" ht="15" hidden="false" customHeight="false" outlineLevel="0" collapsed="false">
      <c r="A88" s="27"/>
      <c r="B88" s="28"/>
      <c r="C88" s="29" t="str">
        <f aca="false">IF(B88="","",IFERROR(INDEX(Lists!$B$5:$B$15,MATCH(B88,Lists!$A$5:$A$15,0)),""))</f>
        <v/>
      </c>
      <c r="D88" s="30"/>
      <c r="E88" s="28"/>
      <c r="F88" s="28"/>
      <c r="G88" s="31"/>
      <c r="H88" s="32" t="str">
        <f aca="false">IF(OR(E88="",F88="",E88=0),"",F88/E88)</f>
        <v/>
      </c>
      <c r="I88" s="33" t="str">
        <f aca="false">IF(OR(E88="",G88="",E88=0),"",G88*60/E88)</f>
        <v/>
      </c>
      <c r="J88" s="34" t="str">
        <f aca="false">IF(B88="","",IFERROR(INDEX(Lists!$C$5:$C$15,MATCH(B88,Lists!$A$5:$A$15,0)),""))</f>
        <v/>
      </c>
      <c r="K88" s="29" t="str">
        <f aca="false">IF(OR(I88="",J88=""),"",IF(I88&gt;J88*1.1,"Slow","OK"))</f>
        <v/>
      </c>
      <c r="L88" s="30"/>
    </row>
    <row r="89" customFormat="false" ht="15" hidden="false" customHeight="false" outlineLevel="0" collapsed="false">
      <c r="A89" s="27"/>
      <c r="B89" s="28"/>
      <c r="C89" s="29" t="str">
        <f aca="false">IF(B89="","",IFERROR(INDEX(Lists!$B$5:$B$15,MATCH(B89,Lists!$A$5:$A$15,0)),""))</f>
        <v/>
      </c>
      <c r="D89" s="30"/>
      <c r="E89" s="28"/>
      <c r="F89" s="28"/>
      <c r="G89" s="31"/>
      <c r="H89" s="32" t="str">
        <f aca="false">IF(OR(E89="",F89="",E89=0),"",F89/E89)</f>
        <v/>
      </c>
      <c r="I89" s="33" t="str">
        <f aca="false">IF(OR(E89="",G89="",E89=0),"",G89*60/E89)</f>
        <v/>
      </c>
      <c r="J89" s="34" t="str">
        <f aca="false">IF(B89="","",IFERROR(INDEX(Lists!$C$5:$C$15,MATCH(B89,Lists!$A$5:$A$15,0)),""))</f>
        <v/>
      </c>
      <c r="K89" s="29" t="str">
        <f aca="false">IF(OR(I89="",J89=""),"",IF(I89&gt;J89*1.1,"Slow","OK"))</f>
        <v/>
      </c>
      <c r="L89" s="30"/>
    </row>
    <row r="90" customFormat="false" ht="15" hidden="false" customHeight="false" outlineLevel="0" collapsed="false">
      <c r="A90" s="27"/>
      <c r="B90" s="28"/>
      <c r="C90" s="29" t="str">
        <f aca="false">IF(B90="","",IFERROR(INDEX(Lists!$B$5:$B$15,MATCH(B90,Lists!$A$5:$A$15,0)),""))</f>
        <v/>
      </c>
      <c r="D90" s="30"/>
      <c r="E90" s="28"/>
      <c r="F90" s="28"/>
      <c r="G90" s="31"/>
      <c r="H90" s="32" t="str">
        <f aca="false">IF(OR(E90="",F90="",E90=0),"",F90/E90)</f>
        <v/>
      </c>
      <c r="I90" s="33" t="str">
        <f aca="false">IF(OR(E90="",G90="",E90=0),"",G90*60/E90)</f>
        <v/>
      </c>
      <c r="J90" s="34" t="str">
        <f aca="false">IF(B90="","",IFERROR(INDEX(Lists!$C$5:$C$15,MATCH(B90,Lists!$A$5:$A$15,0)),""))</f>
        <v/>
      </c>
      <c r="K90" s="29" t="str">
        <f aca="false">IF(OR(I90="",J90=""),"",IF(I90&gt;J90*1.1,"Slow","OK"))</f>
        <v/>
      </c>
      <c r="L90" s="30"/>
    </row>
    <row r="91" customFormat="false" ht="15" hidden="false" customHeight="false" outlineLevel="0" collapsed="false">
      <c r="A91" s="27"/>
      <c r="B91" s="28"/>
      <c r="C91" s="29" t="str">
        <f aca="false">IF(B91="","",IFERROR(INDEX(Lists!$B$5:$B$15,MATCH(B91,Lists!$A$5:$A$15,0)),""))</f>
        <v/>
      </c>
      <c r="D91" s="30"/>
      <c r="E91" s="28"/>
      <c r="F91" s="28"/>
      <c r="G91" s="31"/>
      <c r="H91" s="32" t="str">
        <f aca="false">IF(OR(E91="",F91="",E91=0),"",F91/E91)</f>
        <v/>
      </c>
      <c r="I91" s="33" t="str">
        <f aca="false">IF(OR(E91="",G91="",E91=0),"",G91*60/E91)</f>
        <v/>
      </c>
      <c r="J91" s="34" t="str">
        <f aca="false">IF(B91="","",IFERROR(INDEX(Lists!$C$5:$C$15,MATCH(B91,Lists!$A$5:$A$15,0)),""))</f>
        <v/>
      </c>
      <c r="K91" s="29" t="str">
        <f aca="false">IF(OR(I91="",J91=""),"",IF(I91&gt;J91*1.1,"Slow","OK"))</f>
        <v/>
      </c>
      <c r="L91" s="30"/>
    </row>
    <row r="92" customFormat="false" ht="15" hidden="false" customHeight="false" outlineLevel="0" collapsed="false">
      <c r="A92" s="27"/>
      <c r="B92" s="28"/>
      <c r="C92" s="29" t="str">
        <f aca="false">IF(B92="","",IFERROR(INDEX(Lists!$B$5:$B$15,MATCH(B92,Lists!$A$5:$A$15,0)),""))</f>
        <v/>
      </c>
      <c r="D92" s="30"/>
      <c r="E92" s="28"/>
      <c r="F92" s="28"/>
      <c r="G92" s="31"/>
      <c r="H92" s="32" t="str">
        <f aca="false">IF(OR(E92="",F92="",E92=0),"",F92/E92)</f>
        <v/>
      </c>
      <c r="I92" s="33" t="str">
        <f aca="false">IF(OR(E92="",G92="",E92=0),"",G92*60/E92)</f>
        <v/>
      </c>
      <c r="J92" s="34" t="str">
        <f aca="false">IF(B92="","",IFERROR(INDEX(Lists!$C$5:$C$15,MATCH(B92,Lists!$A$5:$A$15,0)),""))</f>
        <v/>
      </c>
      <c r="K92" s="29" t="str">
        <f aca="false">IF(OR(I92="",J92=""),"",IF(I92&gt;J92*1.1,"Slow","OK"))</f>
        <v/>
      </c>
      <c r="L92" s="30"/>
    </row>
    <row r="93" customFormat="false" ht="15" hidden="false" customHeight="false" outlineLevel="0" collapsed="false">
      <c r="A93" s="27"/>
      <c r="B93" s="28"/>
      <c r="C93" s="29" t="str">
        <f aca="false">IF(B93="","",IFERROR(INDEX(Lists!$B$5:$B$15,MATCH(B93,Lists!$A$5:$A$15,0)),""))</f>
        <v/>
      </c>
      <c r="D93" s="30"/>
      <c r="E93" s="28"/>
      <c r="F93" s="28"/>
      <c r="G93" s="31"/>
      <c r="H93" s="32" t="str">
        <f aca="false">IF(OR(E93="",F93="",E93=0),"",F93/E93)</f>
        <v/>
      </c>
      <c r="I93" s="33" t="str">
        <f aca="false">IF(OR(E93="",G93="",E93=0),"",G93*60/E93)</f>
        <v/>
      </c>
      <c r="J93" s="34" t="str">
        <f aca="false">IF(B93="","",IFERROR(INDEX(Lists!$C$5:$C$15,MATCH(B93,Lists!$A$5:$A$15,0)),""))</f>
        <v/>
      </c>
      <c r="K93" s="29" t="str">
        <f aca="false">IF(OR(I93="",J93=""),"",IF(I93&gt;J93*1.1,"Slow","OK"))</f>
        <v/>
      </c>
      <c r="L93" s="30"/>
    </row>
    <row r="94" customFormat="false" ht="15" hidden="false" customHeight="false" outlineLevel="0" collapsed="false">
      <c r="A94" s="27"/>
      <c r="B94" s="28"/>
      <c r="C94" s="29" t="str">
        <f aca="false">IF(B94="","",IFERROR(INDEX(Lists!$B$5:$B$15,MATCH(B94,Lists!$A$5:$A$15,0)),""))</f>
        <v/>
      </c>
      <c r="D94" s="30"/>
      <c r="E94" s="28"/>
      <c r="F94" s="28"/>
      <c r="G94" s="31"/>
      <c r="H94" s="32" t="str">
        <f aca="false">IF(OR(E94="",F94="",E94=0),"",F94/E94)</f>
        <v/>
      </c>
      <c r="I94" s="33" t="str">
        <f aca="false">IF(OR(E94="",G94="",E94=0),"",G94*60/E94)</f>
        <v/>
      </c>
      <c r="J94" s="34" t="str">
        <f aca="false">IF(B94="","",IFERROR(INDEX(Lists!$C$5:$C$15,MATCH(B94,Lists!$A$5:$A$15,0)),""))</f>
        <v/>
      </c>
      <c r="K94" s="29" t="str">
        <f aca="false">IF(OR(I94="",J94=""),"",IF(I94&gt;J94*1.1,"Slow","OK"))</f>
        <v/>
      </c>
      <c r="L94" s="30"/>
    </row>
    <row r="95" customFormat="false" ht="15" hidden="false" customHeight="false" outlineLevel="0" collapsed="false">
      <c r="A95" s="27"/>
      <c r="B95" s="28"/>
      <c r="C95" s="29" t="str">
        <f aca="false">IF(B95="","",IFERROR(INDEX(Lists!$B$5:$B$15,MATCH(B95,Lists!$A$5:$A$15,0)),""))</f>
        <v/>
      </c>
      <c r="D95" s="30"/>
      <c r="E95" s="28"/>
      <c r="F95" s="28"/>
      <c r="G95" s="31"/>
      <c r="H95" s="32" t="str">
        <f aca="false">IF(OR(E95="",F95="",E95=0),"",F95/E95)</f>
        <v/>
      </c>
      <c r="I95" s="33" t="str">
        <f aca="false">IF(OR(E95="",G95="",E95=0),"",G95*60/E95)</f>
        <v/>
      </c>
      <c r="J95" s="34" t="str">
        <f aca="false">IF(B95="","",IFERROR(INDEX(Lists!$C$5:$C$15,MATCH(B95,Lists!$A$5:$A$15,0)),""))</f>
        <v/>
      </c>
      <c r="K95" s="29" t="str">
        <f aca="false">IF(OR(I95="",J95=""),"",IF(I95&gt;J95*1.1,"Slow","OK"))</f>
        <v/>
      </c>
      <c r="L95" s="30"/>
    </row>
    <row r="96" customFormat="false" ht="15" hidden="false" customHeight="false" outlineLevel="0" collapsed="false">
      <c r="A96" s="27"/>
      <c r="B96" s="28"/>
      <c r="C96" s="29" t="str">
        <f aca="false">IF(B96="","",IFERROR(INDEX(Lists!$B$5:$B$15,MATCH(B96,Lists!$A$5:$A$15,0)),""))</f>
        <v/>
      </c>
      <c r="D96" s="30"/>
      <c r="E96" s="28"/>
      <c r="F96" s="28"/>
      <c r="G96" s="31"/>
      <c r="H96" s="32" t="str">
        <f aca="false">IF(OR(E96="",F96="",E96=0),"",F96/E96)</f>
        <v/>
      </c>
      <c r="I96" s="33" t="str">
        <f aca="false">IF(OR(E96="",G96="",E96=0),"",G96*60/E96)</f>
        <v/>
      </c>
      <c r="J96" s="34" t="str">
        <f aca="false">IF(B96="","",IFERROR(INDEX(Lists!$C$5:$C$15,MATCH(B96,Lists!$A$5:$A$15,0)),""))</f>
        <v/>
      </c>
      <c r="K96" s="29" t="str">
        <f aca="false">IF(OR(I96="",J96=""),"",IF(I96&gt;J96*1.1,"Slow","OK"))</f>
        <v/>
      </c>
      <c r="L96" s="30"/>
    </row>
    <row r="97" customFormat="false" ht="15" hidden="false" customHeight="false" outlineLevel="0" collapsed="false">
      <c r="A97" s="27"/>
      <c r="B97" s="28"/>
      <c r="C97" s="29" t="str">
        <f aca="false">IF(B97="","",IFERROR(INDEX(Lists!$B$5:$B$15,MATCH(B97,Lists!$A$5:$A$15,0)),""))</f>
        <v/>
      </c>
      <c r="D97" s="30"/>
      <c r="E97" s="28"/>
      <c r="F97" s="28"/>
      <c r="G97" s="31"/>
      <c r="H97" s="32" t="str">
        <f aca="false">IF(OR(E97="",F97="",E97=0),"",F97/E97)</f>
        <v/>
      </c>
      <c r="I97" s="33" t="str">
        <f aca="false">IF(OR(E97="",G97="",E97=0),"",G97*60/E97)</f>
        <v/>
      </c>
      <c r="J97" s="34" t="str">
        <f aca="false">IF(B97="","",IFERROR(INDEX(Lists!$C$5:$C$15,MATCH(B97,Lists!$A$5:$A$15,0)),""))</f>
        <v/>
      </c>
      <c r="K97" s="29" t="str">
        <f aca="false">IF(OR(I97="",J97=""),"",IF(I97&gt;J97*1.1,"Slow","OK"))</f>
        <v/>
      </c>
      <c r="L97" s="30"/>
    </row>
    <row r="98" customFormat="false" ht="15" hidden="false" customHeight="false" outlineLevel="0" collapsed="false">
      <c r="A98" s="27"/>
      <c r="B98" s="28"/>
      <c r="C98" s="29" t="str">
        <f aca="false">IF(B98="","",IFERROR(INDEX(Lists!$B$5:$B$15,MATCH(B98,Lists!$A$5:$A$15,0)),""))</f>
        <v/>
      </c>
      <c r="D98" s="30"/>
      <c r="E98" s="28"/>
      <c r="F98" s="28"/>
      <c r="G98" s="31"/>
      <c r="H98" s="32" t="str">
        <f aca="false">IF(OR(E98="",F98="",E98=0),"",F98/E98)</f>
        <v/>
      </c>
      <c r="I98" s="33" t="str">
        <f aca="false">IF(OR(E98="",G98="",E98=0),"",G98*60/E98)</f>
        <v/>
      </c>
      <c r="J98" s="34" t="str">
        <f aca="false">IF(B98="","",IFERROR(INDEX(Lists!$C$5:$C$15,MATCH(B98,Lists!$A$5:$A$15,0)),""))</f>
        <v/>
      </c>
      <c r="K98" s="29" t="str">
        <f aca="false">IF(OR(I98="",J98=""),"",IF(I98&gt;J98*1.1,"Slow","OK"))</f>
        <v/>
      </c>
      <c r="L98" s="30"/>
    </row>
    <row r="99" customFormat="false" ht="15" hidden="false" customHeight="false" outlineLevel="0" collapsed="false">
      <c r="A99" s="27"/>
      <c r="B99" s="28"/>
      <c r="C99" s="29" t="str">
        <f aca="false">IF(B99="","",IFERROR(INDEX(Lists!$B$5:$B$15,MATCH(B99,Lists!$A$5:$A$15,0)),""))</f>
        <v/>
      </c>
      <c r="D99" s="30"/>
      <c r="E99" s="28"/>
      <c r="F99" s="28"/>
      <c r="G99" s="31"/>
      <c r="H99" s="32" t="str">
        <f aca="false">IF(OR(E99="",F99="",E99=0),"",F99/E99)</f>
        <v/>
      </c>
      <c r="I99" s="33" t="str">
        <f aca="false">IF(OR(E99="",G99="",E99=0),"",G99*60/E99)</f>
        <v/>
      </c>
      <c r="J99" s="34" t="str">
        <f aca="false">IF(B99="","",IFERROR(INDEX(Lists!$C$5:$C$15,MATCH(B99,Lists!$A$5:$A$15,0)),""))</f>
        <v/>
      </c>
      <c r="K99" s="29" t="str">
        <f aca="false">IF(OR(I99="",J99=""),"",IF(I99&gt;J99*1.1,"Slow","OK"))</f>
        <v/>
      </c>
      <c r="L99" s="30"/>
    </row>
    <row r="100" customFormat="false" ht="15" hidden="false" customHeight="false" outlineLevel="0" collapsed="false">
      <c r="A100" s="27"/>
      <c r="B100" s="28"/>
      <c r="C100" s="29" t="str">
        <f aca="false">IF(B100="","",IFERROR(INDEX(Lists!$B$5:$B$15,MATCH(B100,Lists!$A$5:$A$15,0)),""))</f>
        <v/>
      </c>
      <c r="D100" s="30"/>
      <c r="E100" s="28"/>
      <c r="F100" s="28"/>
      <c r="G100" s="31"/>
      <c r="H100" s="32" t="str">
        <f aca="false">IF(OR(E100="",F100="",E100=0),"",F100/E100)</f>
        <v/>
      </c>
      <c r="I100" s="33" t="str">
        <f aca="false">IF(OR(E100="",G100="",E100=0),"",G100*60/E100)</f>
        <v/>
      </c>
      <c r="J100" s="34" t="str">
        <f aca="false">IF(B100="","",IFERROR(INDEX(Lists!$C$5:$C$15,MATCH(B100,Lists!$A$5:$A$15,0)),""))</f>
        <v/>
      </c>
      <c r="K100" s="29" t="str">
        <f aca="false">IF(OR(I100="",J100=""),"",IF(I100&gt;J100*1.1,"Slow","OK"))</f>
        <v/>
      </c>
      <c r="L100" s="30"/>
    </row>
    <row r="101" customFormat="false" ht="15" hidden="false" customHeight="false" outlineLevel="0" collapsed="false">
      <c r="A101" s="27"/>
      <c r="B101" s="28"/>
      <c r="C101" s="29" t="str">
        <f aca="false">IF(B101="","",IFERROR(INDEX(Lists!$B$5:$B$15,MATCH(B101,Lists!$A$5:$A$15,0)),""))</f>
        <v/>
      </c>
      <c r="D101" s="30"/>
      <c r="E101" s="28"/>
      <c r="F101" s="28"/>
      <c r="G101" s="31"/>
      <c r="H101" s="32" t="str">
        <f aca="false">IF(OR(E101="",F101="",E101=0),"",F101/E101)</f>
        <v/>
      </c>
      <c r="I101" s="33" t="str">
        <f aca="false">IF(OR(E101="",G101="",E101=0),"",G101*60/E101)</f>
        <v/>
      </c>
      <c r="J101" s="34" t="str">
        <f aca="false">IF(B101="","",IFERROR(INDEX(Lists!$C$5:$C$15,MATCH(B101,Lists!$A$5:$A$15,0)),""))</f>
        <v/>
      </c>
      <c r="K101" s="29" t="str">
        <f aca="false">IF(OR(I101="",J101=""),"",IF(I101&gt;J101*1.1,"Slow","OK"))</f>
        <v/>
      </c>
      <c r="L101" s="30"/>
    </row>
    <row r="102" customFormat="false" ht="15" hidden="false" customHeight="false" outlineLevel="0" collapsed="false">
      <c r="A102" s="27"/>
      <c r="B102" s="28"/>
      <c r="C102" s="29" t="str">
        <f aca="false">IF(B102="","",IFERROR(INDEX(Lists!$B$5:$B$15,MATCH(B102,Lists!$A$5:$A$15,0)),""))</f>
        <v/>
      </c>
      <c r="D102" s="30"/>
      <c r="E102" s="28"/>
      <c r="F102" s="28"/>
      <c r="G102" s="31"/>
      <c r="H102" s="32" t="str">
        <f aca="false">IF(OR(E102="",F102="",E102=0),"",F102/E102)</f>
        <v/>
      </c>
      <c r="I102" s="33" t="str">
        <f aca="false">IF(OR(E102="",G102="",E102=0),"",G102*60/E102)</f>
        <v/>
      </c>
      <c r="J102" s="34" t="str">
        <f aca="false">IF(B102="","",IFERROR(INDEX(Lists!$C$5:$C$15,MATCH(B102,Lists!$A$5:$A$15,0)),""))</f>
        <v/>
      </c>
      <c r="K102" s="29" t="str">
        <f aca="false">IF(OR(I102="",J102=""),"",IF(I102&gt;J102*1.1,"Slow","OK"))</f>
        <v/>
      </c>
      <c r="L102" s="30"/>
    </row>
    <row r="103" customFormat="false" ht="15" hidden="false" customHeight="false" outlineLevel="0" collapsed="false">
      <c r="A103" s="27"/>
      <c r="B103" s="28"/>
      <c r="C103" s="29" t="str">
        <f aca="false">IF(B103="","",IFERROR(INDEX(Lists!$B$5:$B$15,MATCH(B103,Lists!$A$5:$A$15,0)),""))</f>
        <v/>
      </c>
      <c r="D103" s="30"/>
      <c r="E103" s="28"/>
      <c r="F103" s="28"/>
      <c r="G103" s="31"/>
      <c r="H103" s="32" t="str">
        <f aca="false">IF(OR(E103="",F103="",E103=0),"",F103/E103)</f>
        <v/>
      </c>
      <c r="I103" s="33" t="str">
        <f aca="false">IF(OR(E103="",G103="",E103=0),"",G103*60/E103)</f>
        <v/>
      </c>
      <c r="J103" s="34" t="str">
        <f aca="false">IF(B103="","",IFERROR(INDEX(Lists!$C$5:$C$15,MATCH(B103,Lists!$A$5:$A$15,0)),""))</f>
        <v/>
      </c>
      <c r="K103" s="29" t="str">
        <f aca="false">IF(OR(I103="",J103=""),"",IF(I103&gt;J103*1.1,"Slow","OK"))</f>
        <v/>
      </c>
      <c r="L103" s="30"/>
    </row>
    <row r="104" customFormat="false" ht="15" hidden="false" customHeight="false" outlineLevel="0" collapsed="false">
      <c r="A104" s="27"/>
      <c r="B104" s="28"/>
      <c r="C104" s="29" t="str">
        <f aca="false">IF(B104="","",IFERROR(INDEX(Lists!$B$5:$B$15,MATCH(B104,Lists!$A$5:$A$15,0)),""))</f>
        <v/>
      </c>
      <c r="D104" s="30"/>
      <c r="E104" s="28"/>
      <c r="F104" s="28"/>
      <c r="G104" s="31"/>
      <c r="H104" s="32" t="str">
        <f aca="false">IF(OR(E104="",F104="",E104=0),"",F104/E104)</f>
        <v/>
      </c>
      <c r="I104" s="33" t="str">
        <f aca="false">IF(OR(E104="",G104="",E104=0),"",G104*60/E104)</f>
        <v/>
      </c>
      <c r="J104" s="34" t="str">
        <f aca="false">IF(B104="","",IFERROR(INDEX(Lists!$C$5:$C$15,MATCH(B104,Lists!$A$5:$A$15,0)),""))</f>
        <v/>
      </c>
      <c r="K104" s="29" t="str">
        <f aca="false">IF(OR(I104="",J104=""),"",IF(I104&gt;J104*1.1,"Slow","OK"))</f>
        <v/>
      </c>
      <c r="L104" s="30"/>
    </row>
    <row r="105" customFormat="false" ht="15" hidden="false" customHeight="false" outlineLevel="0" collapsed="false">
      <c r="A105" s="27"/>
      <c r="B105" s="28"/>
      <c r="C105" s="29" t="str">
        <f aca="false">IF(B105="","",IFERROR(INDEX(Lists!$B$5:$B$15,MATCH(B105,Lists!$A$5:$A$15,0)),""))</f>
        <v/>
      </c>
      <c r="D105" s="30"/>
      <c r="E105" s="28"/>
      <c r="F105" s="28"/>
      <c r="G105" s="31"/>
      <c r="H105" s="32" t="str">
        <f aca="false">IF(OR(E105="",F105="",E105=0),"",F105/E105)</f>
        <v/>
      </c>
      <c r="I105" s="33" t="str">
        <f aca="false">IF(OR(E105="",G105="",E105=0),"",G105*60/E105)</f>
        <v/>
      </c>
      <c r="J105" s="34" t="str">
        <f aca="false">IF(B105="","",IFERROR(INDEX(Lists!$C$5:$C$15,MATCH(B105,Lists!$A$5:$A$15,0)),""))</f>
        <v/>
      </c>
      <c r="K105" s="29" t="str">
        <f aca="false">IF(OR(I105="",J105=""),"",IF(I105&gt;J105*1.1,"Slow","OK"))</f>
        <v/>
      </c>
      <c r="L105" s="30"/>
    </row>
    <row r="106" customFormat="false" ht="15" hidden="false" customHeight="false" outlineLevel="0" collapsed="false">
      <c r="A106" s="27"/>
      <c r="B106" s="28"/>
      <c r="C106" s="29" t="str">
        <f aca="false">IF(B106="","",IFERROR(INDEX(Lists!$B$5:$B$15,MATCH(B106,Lists!$A$5:$A$15,0)),""))</f>
        <v/>
      </c>
      <c r="D106" s="30"/>
      <c r="E106" s="28"/>
      <c r="F106" s="28"/>
      <c r="G106" s="31"/>
      <c r="H106" s="32" t="str">
        <f aca="false">IF(OR(E106="",F106="",E106=0),"",F106/E106)</f>
        <v/>
      </c>
      <c r="I106" s="33" t="str">
        <f aca="false">IF(OR(E106="",G106="",E106=0),"",G106*60/E106)</f>
        <v/>
      </c>
      <c r="J106" s="34" t="str">
        <f aca="false">IF(B106="","",IFERROR(INDEX(Lists!$C$5:$C$15,MATCH(B106,Lists!$A$5:$A$15,0)),""))</f>
        <v/>
      </c>
      <c r="K106" s="29" t="str">
        <f aca="false">IF(OR(I106="",J106=""),"",IF(I106&gt;J106*1.1,"Slow","OK"))</f>
        <v/>
      </c>
      <c r="L106" s="30"/>
    </row>
    <row r="107" customFormat="false" ht="15" hidden="false" customHeight="false" outlineLevel="0" collapsed="false">
      <c r="A107" s="27"/>
      <c r="B107" s="28"/>
      <c r="C107" s="29" t="str">
        <f aca="false">IF(B107="","",IFERROR(INDEX(Lists!$B$5:$B$15,MATCH(B107,Lists!$A$5:$A$15,0)),""))</f>
        <v/>
      </c>
      <c r="D107" s="30"/>
      <c r="E107" s="28"/>
      <c r="F107" s="28"/>
      <c r="G107" s="31"/>
      <c r="H107" s="32" t="str">
        <f aca="false">IF(OR(E107="",F107="",E107=0),"",F107/E107)</f>
        <v/>
      </c>
      <c r="I107" s="33" t="str">
        <f aca="false">IF(OR(E107="",G107="",E107=0),"",G107*60/E107)</f>
        <v/>
      </c>
      <c r="J107" s="34" t="str">
        <f aca="false">IF(B107="","",IFERROR(INDEX(Lists!$C$5:$C$15,MATCH(B107,Lists!$A$5:$A$15,0)),""))</f>
        <v/>
      </c>
      <c r="K107" s="29" t="str">
        <f aca="false">IF(OR(I107="",J107=""),"",IF(I107&gt;J107*1.1,"Slow","OK"))</f>
        <v/>
      </c>
      <c r="L107" s="30"/>
    </row>
    <row r="108" customFormat="false" ht="15" hidden="false" customHeight="false" outlineLevel="0" collapsed="false">
      <c r="A108" s="27"/>
      <c r="B108" s="28"/>
      <c r="C108" s="29" t="str">
        <f aca="false">IF(B108="","",IFERROR(INDEX(Lists!$B$5:$B$15,MATCH(B108,Lists!$A$5:$A$15,0)),""))</f>
        <v/>
      </c>
      <c r="D108" s="30"/>
      <c r="E108" s="28"/>
      <c r="F108" s="28"/>
      <c r="G108" s="31"/>
      <c r="H108" s="32" t="str">
        <f aca="false">IF(OR(E108="",F108="",E108=0),"",F108/E108)</f>
        <v/>
      </c>
      <c r="I108" s="33" t="str">
        <f aca="false">IF(OR(E108="",G108="",E108=0),"",G108*60/E108)</f>
        <v/>
      </c>
      <c r="J108" s="34" t="str">
        <f aca="false">IF(B108="","",IFERROR(INDEX(Lists!$C$5:$C$15,MATCH(B108,Lists!$A$5:$A$15,0)),""))</f>
        <v/>
      </c>
      <c r="K108" s="29" t="str">
        <f aca="false">IF(OR(I108="",J108=""),"",IF(I108&gt;J108*1.1,"Slow","OK"))</f>
        <v/>
      </c>
      <c r="L108" s="30"/>
    </row>
    <row r="109" customFormat="false" ht="15" hidden="false" customHeight="false" outlineLevel="0" collapsed="false">
      <c r="A109" s="27"/>
      <c r="B109" s="28"/>
      <c r="C109" s="29" t="str">
        <f aca="false">IF(B109="","",IFERROR(INDEX(Lists!$B$5:$B$15,MATCH(B109,Lists!$A$5:$A$15,0)),""))</f>
        <v/>
      </c>
      <c r="D109" s="30"/>
      <c r="E109" s="28"/>
      <c r="F109" s="28"/>
      <c r="G109" s="31"/>
      <c r="H109" s="32" t="str">
        <f aca="false">IF(OR(E109="",F109="",E109=0),"",F109/E109)</f>
        <v/>
      </c>
      <c r="I109" s="33" t="str">
        <f aca="false">IF(OR(E109="",G109="",E109=0),"",G109*60/E109)</f>
        <v/>
      </c>
      <c r="J109" s="34" t="str">
        <f aca="false">IF(B109="","",IFERROR(INDEX(Lists!$C$5:$C$15,MATCH(B109,Lists!$A$5:$A$15,0)),""))</f>
        <v/>
      </c>
      <c r="K109" s="29" t="str">
        <f aca="false">IF(OR(I109="",J109=""),"",IF(I109&gt;J109*1.1,"Slow","OK"))</f>
        <v/>
      </c>
      <c r="L109" s="30"/>
    </row>
    <row r="110" customFormat="false" ht="15" hidden="false" customHeight="false" outlineLevel="0" collapsed="false">
      <c r="A110" s="27"/>
      <c r="B110" s="28"/>
      <c r="C110" s="29" t="str">
        <f aca="false">IF(B110="","",IFERROR(INDEX(Lists!$B$5:$B$15,MATCH(B110,Lists!$A$5:$A$15,0)),""))</f>
        <v/>
      </c>
      <c r="D110" s="30"/>
      <c r="E110" s="28"/>
      <c r="F110" s="28"/>
      <c r="G110" s="31"/>
      <c r="H110" s="32" t="str">
        <f aca="false">IF(OR(E110="",F110="",E110=0),"",F110/E110)</f>
        <v/>
      </c>
      <c r="I110" s="33" t="str">
        <f aca="false">IF(OR(E110="",G110="",E110=0),"",G110*60/E110)</f>
        <v/>
      </c>
      <c r="J110" s="34" t="str">
        <f aca="false">IF(B110="","",IFERROR(INDEX(Lists!$C$5:$C$15,MATCH(B110,Lists!$A$5:$A$15,0)),""))</f>
        <v/>
      </c>
      <c r="K110" s="29" t="str">
        <f aca="false">IF(OR(I110="",J110=""),"",IF(I110&gt;J110*1.1,"Slow","OK"))</f>
        <v/>
      </c>
      <c r="L110" s="30"/>
    </row>
    <row r="111" customFormat="false" ht="15" hidden="false" customHeight="false" outlineLevel="0" collapsed="false">
      <c r="A111" s="27"/>
      <c r="B111" s="28"/>
      <c r="C111" s="29" t="str">
        <f aca="false">IF(B111="","",IFERROR(INDEX(Lists!$B$5:$B$15,MATCH(B111,Lists!$A$5:$A$15,0)),""))</f>
        <v/>
      </c>
      <c r="D111" s="30"/>
      <c r="E111" s="28"/>
      <c r="F111" s="28"/>
      <c r="G111" s="31"/>
      <c r="H111" s="32" t="str">
        <f aca="false">IF(OR(E111="",F111="",E111=0),"",F111/E111)</f>
        <v/>
      </c>
      <c r="I111" s="33" t="str">
        <f aca="false">IF(OR(E111="",G111="",E111=0),"",G111*60/E111)</f>
        <v/>
      </c>
      <c r="J111" s="34" t="str">
        <f aca="false">IF(B111="","",IFERROR(INDEX(Lists!$C$5:$C$15,MATCH(B111,Lists!$A$5:$A$15,0)),""))</f>
        <v/>
      </c>
      <c r="K111" s="29" t="str">
        <f aca="false">IF(OR(I111="",J111=""),"",IF(I111&gt;J111*1.1,"Slow","OK"))</f>
        <v/>
      </c>
      <c r="L111" s="30"/>
    </row>
    <row r="112" customFormat="false" ht="15" hidden="false" customHeight="false" outlineLevel="0" collapsed="false">
      <c r="A112" s="27"/>
      <c r="B112" s="28"/>
      <c r="C112" s="29" t="str">
        <f aca="false">IF(B112="","",IFERROR(INDEX(Lists!$B$5:$B$15,MATCH(B112,Lists!$A$5:$A$15,0)),""))</f>
        <v/>
      </c>
      <c r="D112" s="30"/>
      <c r="E112" s="28"/>
      <c r="F112" s="28"/>
      <c r="G112" s="31"/>
      <c r="H112" s="32" t="str">
        <f aca="false">IF(OR(E112="",F112="",E112=0),"",F112/E112)</f>
        <v/>
      </c>
      <c r="I112" s="33" t="str">
        <f aca="false">IF(OR(E112="",G112="",E112=0),"",G112*60/E112)</f>
        <v/>
      </c>
      <c r="J112" s="34" t="str">
        <f aca="false">IF(B112="","",IFERROR(INDEX(Lists!$C$5:$C$15,MATCH(B112,Lists!$A$5:$A$15,0)),""))</f>
        <v/>
      </c>
      <c r="K112" s="29" t="str">
        <f aca="false">IF(OR(I112="",J112=""),"",IF(I112&gt;J112*1.1,"Slow","OK"))</f>
        <v/>
      </c>
      <c r="L112" s="30"/>
    </row>
    <row r="113" customFormat="false" ht="15" hidden="false" customHeight="false" outlineLevel="0" collapsed="false">
      <c r="A113" s="27"/>
      <c r="B113" s="28"/>
      <c r="C113" s="29" t="str">
        <f aca="false">IF(B113="","",IFERROR(INDEX(Lists!$B$5:$B$15,MATCH(B113,Lists!$A$5:$A$15,0)),""))</f>
        <v/>
      </c>
      <c r="D113" s="30"/>
      <c r="E113" s="28"/>
      <c r="F113" s="28"/>
      <c r="G113" s="31"/>
      <c r="H113" s="32" t="str">
        <f aca="false">IF(OR(E113="",F113="",E113=0),"",F113/E113)</f>
        <v/>
      </c>
      <c r="I113" s="33" t="str">
        <f aca="false">IF(OR(E113="",G113="",E113=0),"",G113*60/E113)</f>
        <v/>
      </c>
      <c r="J113" s="34" t="str">
        <f aca="false">IF(B113="","",IFERROR(INDEX(Lists!$C$5:$C$15,MATCH(B113,Lists!$A$5:$A$15,0)),""))</f>
        <v/>
      </c>
      <c r="K113" s="29" t="str">
        <f aca="false">IF(OR(I113="",J113=""),"",IF(I113&gt;J113*1.1,"Slow","OK"))</f>
        <v/>
      </c>
      <c r="L113" s="30"/>
    </row>
    <row r="114" customFormat="false" ht="15" hidden="false" customHeight="false" outlineLevel="0" collapsed="false">
      <c r="A114" s="27"/>
      <c r="B114" s="28"/>
      <c r="C114" s="29" t="str">
        <f aca="false">IF(B114="","",IFERROR(INDEX(Lists!$B$5:$B$15,MATCH(B114,Lists!$A$5:$A$15,0)),""))</f>
        <v/>
      </c>
      <c r="D114" s="30"/>
      <c r="E114" s="28"/>
      <c r="F114" s="28"/>
      <c r="G114" s="31"/>
      <c r="H114" s="32" t="str">
        <f aca="false">IF(OR(E114="",F114="",E114=0),"",F114/E114)</f>
        <v/>
      </c>
      <c r="I114" s="33" t="str">
        <f aca="false">IF(OR(E114="",G114="",E114=0),"",G114*60/E114)</f>
        <v/>
      </c>
      <c r="J114" s="34" t="str">
        <f aca="false">IF(B114="","",IFERROR(INDEX(Lists!$C$5:$C$15,MATCH(B114,Lists!$A$5:$A$15,0)),""))</f>
        <v/>
      </c>
      <c r="K114" s="29" t="str">
        <f aca="false">IF(OR(I114="",J114=""),"",IF(I114&gt;J114*1.1,"Slow","OK"))</f>
        <v/>
      </c>
      <c r="L114" s="30"/>
    </row>
    <row r="115" customFormat="false" ht="15" hidden="false" customHeight="false" outlineLevel="0" collapsed="false">
      <c r="A115" s="27"/>
      <c r="B115" s="28"/>
      <c r="C115" s="29" t="str">
        <f aca="false">IF(B115="","",IFERROR(INDEX(Lists!$B$5:$B$15,MATCH(B115,Lists!$A$5:$A$15,0)),""))</f>
        <v/>
      </c>
      <c r="D115" s="30"/>
      <c r="E115" s="28"/>
      <c r="F115" s="28"/>
      <c r="G115" s="31"/>
      <c r="H115" s="32" t="str">
        <f aca="false">IF(OR(E115="",F115="",E115=0),"",F115/E115)</f>
        <v/>
      </c>
      <c r="I115" s="33" t="str">
        <f aca="false">IF(OR(E115="",G115="",E115=0),"",G115*60/E115)</f>
        <v/>
      </c>
      <c r="J115" s="34" t="str">
        <f aca="false">IF(B115="","",IFERROR(INDEX(Lists!$C$5:$C$15,MATCH(B115,Lists!$A$5:$A$15,0)),""))</f>
        <v/>
      </c>
      <c r="K115" s="29" t="str">
        <f aca="false">IF(OR(I115="",J115=""),"",IF(I115&gt;J115*1.1,"Slow","OK"))</f>
        <v/>
      </c>
      <c r="L115" s="30"/>
    </row>
    <row r="116" customFormat="false" ht="15" hidden="false" customHeight="false" outlineLevel="0" collapsed="false">
      <c r="A116" s="27"/>
      <c r="B116" s="28"/>
      <c r="C116" s="29" t="str">
        <f aca="false">IF(B116="","",IFERROR(INDEX(Lists!$B$5:$B$15,MATCH(B116,Lists!$A$5:$A$15,0)),""))</f>
        <v/>
      </c>
      <c r="D116" s="30"/>
      <c r="E116" s="28"/>
      <c r="F116" s="28"/>
      <c r="G116" s="31"/>
      <c r="H116" s="32" t="str">
        <f aca="false">IF(OR(E116="",F116="",E116=0),"",F116/E116)</f>
        <v/>
      </c>
      <c r="I116" s="33" t="str">
        <f aca="false">IF(OR(E116="",G116="",E116=0),"",G116*60/E116)</f>
        <v/>
      </c>
      <c r="J116" s="34" t="str">
        <f aca="false">IF(B116="","",IFERROR(INDEX(Lists!$C$5:$C$15,MATCH(B116,Lists!$A$5:$A$15,0)),""))</f>
        <v/>
      </c>
      <c r="K116" s="29" t="str">
        <f aca="false">IF(OR(I116="",J116=""),"",IF(I116&gt;J116*1.1,"Slow","OK"))</f>
        <v/>
      </c>
      <c r="L116" s="30"/>
    </row>
    <row r="117" customFormat="false" ht="15" hidden="false" customHeight="false" outlineLevel="0" collapsed="false">
      <c r="A117" s="27"/>
      <c r="B117" s="28"/>
      <c r="C117" s="29" t="str">
        <f aca="false">IF(B117="","",IFERROR(INDEX(Lists!$B$5:$B$15,MATCH(B117,Lists!$A$5:$A$15,0)),""))</f>
        <v/>
      </c>
      <c r="D117" s="30"/>
      <c r="E117" s="28"/>
      <c r="F117" s="28"/>
      <c r="G117" s="31"/>
      <c r="H117" s="32" t="str">
        <f aca="false">IF(OR(E117="",F117="",E117=0),"",F117/E117)</f>
        <v/>
      </c>
      <c r="I117" s="33" t="str">
        <f aca="false">IF(OR(E117="",G117="",E117=0),"",G117*60/E117)</f>
        <v/>
      </c>
      <c r="J117" s="34" t="str">
        <f aca="false">IF(B117="","",IFERROR(INDEX(Lists!$C$5:$C$15,MATCH(B117,Lists!$A$5:$A$15,0)),""))</f>
        <v/>
      </c>
      <c r="K117" s="29" t="str">
        <f aca="false">IF(OR(I117="",J117=""),"",IF(I117&gt;J117*1.1,"Slow","OK"))</f>
        <v/>
      </c>
      <c r="L117" s="30"/>
    </row>
    <row r="118" customFormat="false" ht="15" hidden="false" customHeight="false" outlineLevel="0" collapsed="false">
      <c r="A118" s="27"/>
      <c r="B118" s="28"/>
      <c r="C118" s="29" t="str">
        <f aca="false">IF(B118="","",IFERROR(INDEX(Lists!$B$5:$B$15,MATCH(B118,Lists!$A$5:$A$15,0)),""))</f>
        <v/>
      </c>
      <c r="D118" s="30"/>
      <c r="E118" s="28"/>
      <c r="F118" s="28"/>
      <c r="G118" s="31"/>
      <c r="H118" s="32" t="str">
        <f aca="false">IF(OR(E118="",F118="",E118=0),"",F118/E118)</f>
        <v/>
      </c>
      <c r="I118" s="33" t="str">
        <f aca="false">IF(OR(E118="",G118="",E118=0),"",G118*60/E118)</f>
        <v/>
      </c>
      <c r="J118" s="34" t="str">
        <f aca="false">IF(B118="","",IFERROR(INDEX(Lists!$C$5:$C$15,MATCH(B118,Lists!$A$5:$A$15,0)),""))</f>
        <v/>
      </c>
      <c r="K118" s="29" t="str">
        <f aca="false">IF(OR(I118="",J118=""),"",IF(I118&gt;J118*1.1,"Slow","OK"))</f>
        <v/>
      </c>
      <c r="L118" s="30"/>
    </row>
    <row r="119" customFormat="false" ht="15" hidden="false" customHeight="false" outlineLevel="0" collapsed="false">
      <c r="A119" s="27"/>
      <c r="B119" s="28"/>
      <c r="C119" s="29" t="str">
        <f aca="false">IF(B119="","",IFERROR(INDEX(Lists!$B$5:$B$15,MATCH(B119,Lists!$A$5:$A$15,0)),""))</f>
        <v/>
      </c>
      <c r="D119" s="30"/>
      <c r="E119" s="28"/>
      <c r="F119" s="28"/>
      <c r="G119" s="31"/>
      <c r="H119" s="32" t="str">
        <f aca="false">IF(OR(E119="",F119="",E119=0),"",F119/E119)</f>
        <v/>
      </c>
      <c r="I119" s="33" t="str">
        <f aca="false">IF(OR(E119="",G119="",E119=0),"",G119*60/E119)</f>
        <v/>
      </c>
      <c r="J119" s="34" t="str">
        <f aca="false">IF(B119="","",IFERROR(INDEX(Lists!$C$5:$C$15,MATCH(B119,Lists!$A$5:$A$15,0)),""))</f>
        <v/>
      </c>
      <c r="K119" s="29" t="str">
        <f aca="false">IF(OR(I119="",J119=""),"",IF(I119&gt;J119*1.1,"Slow","OK"))</f>
        <v/>
      </c>
      <c r="L119" s="30"/>
    </row>
    <row r="120" customFormat="false" ht="15" hidden="false" customHeight="false" outlineLevel="0" collapsed="false">
      <c r="A120" s="27"/>
      <c r="B120" s="28"/>
      <c r="C120" s="29" t="str">
        <f aca="false">IF(B120="","",IFERROR(INDEX(Lists!$B$5:$B$15,MATCH(B120,Lists!$A$5:$A$15,0)),""))</f>
        <v/>
      </c>
      <c r="D120" s="30"/>
      <c r="E120" s="28"/>
      <c r="F120" s="28"/>
      <c r="G120" s="31"/>
      <c r="H120" s="32" t="str">
        <f aca="false">IF(OR(E120="",F120="",E120=0),"",F120/E120)</f>
        <v/>
      </c>
      <c r="I120" s="33" t="str">
        <f aca="false">IF(OR(E120="",G120="",E120=0),"",G120*60/E120)</f>
        <v/>
      </c>
      <c r="J120" s="34" t="str">
        <f aca="false">IF(B120="","",IFERROR(INDEX(Lists!$C$5:$C$15,MATCH(B120,Lists!$A$5:$A$15,0)),""))</f>
        <v/>
      </c>
      <c r="K120" s="29" t="str">
        <f aca="false">IF(OR(I120="",J120=""),"",IF(I120&gt;J120*1.1,"Slow","OK"))</f>
        <v/>
      </c>
      <c r="L120" s="30"/>
    </row>
    <row r="121" customFormat="false" ht="15" hidden="false" customHeight="false" outlineLevel="0" collapsed="false">
      <c r="A121" s="27"/>
      <c r="B121" s="28"/>
      <c r="C121" s="29" t="str">
        <f aca="false">IF(B121="","",IFERROR(INDEX(Lists!$B$5:$B$15,MATCH(B121,Lists!$A$5:$A$15,0)),""))</f>
        <v/>
      </c>
      <c r="D121" s="30"/>
      <c r="E121" s="28"/>
      <c r="F121" s="28"/>
      <c r="G121" s="31"/>
      <c r="H121" s="32" t="str">
        <f aca="false">IF(OR(E121="",F121="",E121=0),"",F121/E121)</f>
        <v/>
      </c>
      <c r="I121" s="33" t="str">
        <f aca="false">IF(OR(E121="",G121="",E121=0),"",G121*60/E121)</f>
        <v/>
      </c>
      <c r="J121" s="34" t="str">
        <f aca="false">IF(B121="","",IFERROR(INDEX(Lists!$C$5:$C$15,MATCH(B121,Lists!$A$5:$A$15,0)),""))</f>
        <v/>
      </c>
      <c r="K121" s="29" t="str">
        <f aca="false">IF(OR(I121="",J121=""),"",IF(I121&gt;J121*1.1,"Slow","OK"))</f>
        <v/>
      </c>
      <c r="L121" s="30"/>
    </row>
    <row r="122" customFormat="false" ht="15" hidden="false" customHeight="false" outlineLevel="0" collapsed="false">
      <c r="A122" s="27"/>
      <c r="B122" s="28"/>
      <c r="C122" s="29" t="str">
        <f aca="false">IF(B122="","",IFERROR(INDEX(Lists!$B$5:$B$15,MATCH(B122,Lists!$A$5:$A$15,0)),""))</f>
        <v/>
      </c>
      <c r="D122" s="30"/>
      <c r="E122" s="28"/>
      <c r="F122" s="28"/>
      <c r="G122" s="31"/>
      <c r="H122" s="32" t="str">
        <f aca="false">IF(OR(E122="",F122="",E122=0),"",F122/E122)</f>
        <v/>
      </c>
      <c r="I122" s="33" t="str">
        <f aca="false">IF(OR(E122="",G122="",E122=0),"",G122*60/E122)</f>
        <v/>
      </c>
      <c r="J122" s="34" t="str">
        <f aca="false">IF(B122="","",IFERROR(INDEX(Lists!$C$5:$C$15,MATCH(B122,Lists!$A$5:$A$15,0)),""))</f>
        <v/>
      </c>
      <c r="K122" s="29" t="str">
        <f aca="false">IF(OR(I122="",J122=""),"",IF(I122&gt;J122*1.1,"Slow","OK"))</f>
        <v/>
      </c>
      <c r="L122" s="30"/>
    </row>
    <row r="123" customFormat="false" ht="15" hidden="false" customHeight="false" outlineLevel="0" collapsed="false">
      <c r="A123" s="27"/>
      <c r="B123" s="28"/>
      <c r="C123" s="29" t="str">
        <f aca="false">IF(B123="","",IFERROR(INDEX(Lists!$B$5:$B$15,MATCH(B123,Lists!$A$5:$A$15,0)),""))</f>
        <v/>
      </c>
      <c r="D123" s="30"/>
      <c r="E123" s="28"/>
      <c r="F123" s="28"/>
      <c r="G123" s="31"/>
      <c r="H123" s="32" t="str">
        <f aca="false">IF(OR(E123="",F123="",E123=0),"",F123/E123)</f>
        <v/>
      </c>
      <c r="I123" s="33" t="str">
        <f aca="false">IF(OR(E123="",G123="",E123=0),"",G123*60/E123)</f>
        <v/>
      </c>
      <c r="J123" s="34" t="str">
        <f aca="false">IF(B123="","",IFERROR(INDEX(Lists!$C$5:$C$15,MATCH(B123,Lists!$A$5:$A$15,0)),""))</f>
        <v/>
      </c>
      <c r="K123" s="29" t="str">
        <f aca="false">IF(OR(I123="",J123=""),"",IF(I123&gt;J123*1.1,"Slow","OK"))</f>
        <v/>
      </c>
      <c r="L123" s="30"/>
    </row>
    <row r="124" customFormat="false" ht="15" hidden="false" customHeight="false" outlineLevel="0" collapsed="false">
      <c r="A124" s="27"/>
      <c r="B124" s="28"/>
      <c r="C124" s="29" t="str">
        <f aca="false">IF(B124="","",IFERROR(INDEX(Lists!$B$5:$B$15,MATCH(B124,Lists!$A$5:$A$15,0)),""))</f>
        <v/>
      </c>
      <c r="D124" s="30"/>
      <c r="E124" s="28"/>
      <c r="F124" s="28"/>
      <c r="G124" s="31"/>
      <c r="H124" s="32" t="str">
        <f aca="false">IF(OR(E124="",F124="",E124=0),"",F124/E124)</f>
        <v/>
      </c>
      <c r="I124" s="33" t="str">
        <f aca="false">IF(OR(E124="",G124="",E124=0),"",G124*60/E124)</f>
        <v/>
      </c>
      <c r="J124" s="34" t="str">
        <f aca="false">IF(B124="","",IFERROR(INDEX(Lists!$C$5:$C$15,MATCH(B124,Lists!$A$5:$A$15,0)),""))</f>
        <v/>
      </c>
      <c r="K124" s="29" t="str">
        <f aca="false">IF(OR(I124="",J124=""),"",IF(I124&gt;J124*1.1,"Slow","OK"))</f>
        <v/>
      </c>
      <c r="L124" s="30"/>
    </row>
    <row r="125" customFormat="false" ht="15" hidden="false" customHeight="false" outlineLevel="0" collapsed="false">
      <c r="A125" s="27"/>
      <c r="B125" s="28"/>
      <c r="C125" s="29" t="str">
        <f aca="false">IF(B125="","",IFERROR(INDEX(Lists!$B$5:$B$15,MATCH(B125,Lists!$A$5:$A$15,0)),""))</f>
        <v/>
      </c>
      <c r="D125" s="30"/>
      <c r="E125" s="28"/>
      <c r="F125" s="28"/>
      <c r="G125" s="31"/>
      <c r="H125" s="32" t="str">
        <f aca="false">IF(OR(E125="",F125="",E125=0),"",F125/E125)</f>
        <v/>
      </c>
      <c r="I125" s="33" t="str">
        <f aca="false">IF(OR(E125="",G125="",E125=0),"",G125*60/E125)</f>
        <v/>
      </c>
      <c r="J125" s="34" t="str">
        <f aca="false">IF(B125="","",IFERROR(INDEX(Lists!$C$5:$C$15,MATCH(B125,Lists!$A$5:$A$15,0)),""))</f>
        <v/>
      </c>
      <c r="K125" s="29" t="str">
        <f aca="false">IF(OR(I125="",J125=""),"",IF(I125&gt;J125*1.1,"Slow","OK"))</f>
        <v/>
      </c>
      <c r="L125" s="30"/>
    </row>
    <row r="126" customFormat="false" ht="15" hidden="false" customHeight="false" outlineLevel="0" collapsed="false">
      <c r="A126" s="27"/>
      <c r="B126" s="28"/>
      <c r="C126" s="29" t="str">
        <f aca="false">IF(B126="","",IFERROR(INDEX(Lists!$B$5:$B$15,MATCH(B126,Lists!$A$5:$A$15,0)),""))</f>
        <v/>
      </c>
      <c r="D126" s="30"/>
      <c r="E126" s="28"/>
      <c r="F126" s="28"/>
      <c r="G126" s="31"/>
      <c r="H126" s="32" t="str">
        <f aca="false">IF(OR(E126="",F126="",E126=0),"",F126/E126)</f>
        <v/>
      </c>
      <c r="I126" s="33" t="str">
        <f aca="false">IF(OR(E126="",G126="",E126=0),"",G126*60/E126)</f>
        <v/>
      </c>
      <c r="J126" s="34" t="str">
        <f aca="false">IF(B126="","",IFERROR(INDEX(Lists!$C$5:$C$15,MATCH(B126,Lists!$A$5:$A$15,0)),""))</f>
        <v/>
      </c>
      <c r="K126" s="29" t="str">
        <f aca="false">IF(OR(I126="",J126=""),"",IF(I126&gt;J126*1.1,"Slow","OK"))</f>
        <v/>
      </c>
      <c r="L126" s="30"/>
    </row>
    <row r="127" customFormat="false" ht="15" hidden="false" customHeight="false" outlineLevel="0" collapsed="false">
      <c r="A127" s="27"/>
      <c r="B127" s="28"/>
      <c r="C127" s="29" t="str">
        <f aca="false">IF(B127="","",IFERROR(INDEX(Lists!$B$5:$B$15,MATCH(B127,Lists!$A$5:$A$15,0)),""))</f>
        <v/>
      </c>
      <c r="D127" s="30"/>
      <c r="E127" s="28"/>
      <c r="F127" s="28"/>
      <c r="G127" s="31"/>
      <c r="H127" s="32" t="str">
        <f aca="false">IF(OR(E127="",F127="",E127=0),"",F127/E127)</f>
        <v/>
      </c>
      <c r="I127" s="33" t="str">
        <f aca="false">IF(OR(E127="",G127="",E127=0),"",G127*60/E127)</f>
        <v/>
      </c>
      <c r="J127" s="34" t="str">
        <f aca="false">IF(B127="","",IFERROR(INDEX(Lists!$C$5:$C$15,MATCH(B127,Lists!$A$5:$A$15,0)),""))</f>
        <v/>
      </c>
      <c r="K127" s="29" t="str">
        <f aca="false">IF(OR(I127="",J127=""),"",IF(I127&gt;J127*1.1,"Slow","OK"))</f>
        <v/>
      </c>
      <c r="L127" s="30"/>
    </row>
    <row r="128" customFormat="false" ht="15" hidden="false" customHeight="false" outlineLevel="0" collapsed="false">
      <c r="A128" s="27"/>
      <c r="B128" s="28"/>
      <c r="C128" s="29" t="str">
        <f aca="false">IF(B128="","",IFERROR(INDEX(Lists!$B$5:$B$15,MATCH(B128,Lists!$A$5:$A$15,0)),""))</f>
        <v/>
      </c>
      <c r="D128" s="30"/>
      <c r="E128" s="28"/>
      <c r="F128" s="28"/>
      <c r="G128" s="31"/>
      <c r="H128" s="32" t="str">
        <f aca="false">IF(OR(E128="",F128="",E128=0),"",F128/E128)</f>
        <v/>
      </c>
      <c r="I128" s="33" t="str">
        <f aca="false">IF(OR(E128="",G128="",E128=0),"",G128*60/E128)</f>
        <v/>
      </c>
      <c r="J128" s="34" t="str">
        <f aca="false">IF(B128="","",IFERROR(INDEX(Lists!$C$5:$C$15,MATCH(B128,Lists!$A$5:$A$15,0)),""))</f>
        <v/>
      </c>
      <c r="K128" s="29" t="str">
        <f aca="false">IF(OR(I128="",J128=""),"",IF(I128&gt;J128*1.1,"Slow","OK"))</f>
        <v/>
      </c>
      <c r="L128" s="30"/>
    </row>
    <row r="129" customFormat="false" ht="15" hidden="false" customHeight="false" outlineLevel="0" collapsed="false">
      <c r="A129" s="27"/>
      <c r="B129" s="28"/>
      <c r="C129" s="29" t="str">
        <f aca="false">IF(B129="","",IFERROR(INDEX(Lists!$B$5:$B$15,MATCH(B129,Lists!$A$5:$A$15,0)),""))</f>
        <v/>
      </c>
      <c r="D129" s="30"/>
      <c r="E129" s="28"/>
      <c r="F129" s="28"/>
      <c r="G129" s="31"/>
      <c r="H129" s="32" t="str">
        <f aca="false">IF(OR(E129="",F129="",E129=0),"",F129/E129)</f>
        <v/>
      </c>
      <c r="I129" s="33" t="str">
        <f aca="false">IF(OR(E129="",G129="",E129=0),"",G129*60/E129)</f>
        <v/>
      </c>
      <c r="J129" s="34" t="str">
        <f aca="false">IF(B129="","",IFERROR(INDEX(Lists!$C$5:$C$15,MATCH(B129,Lists!$A$5:$A$15,0)),""))</f>
        <v/>
      </c>
      <c r="K129" s="29" t="str">
        <f aca="false">IF(OR(I129="",J129=""),"",IF(I129&gt;J129*1.1,"Slow","OK"))</f>
        <v/>
      </c>
      <c r="L129" s="30"/>
    </row>
    <row r="130" customFormat="false" ht="15" hidden="false" customHeight="false" outlineLevel="0" collapsed="false">
      <c r="A130" s="27"/>
      <c r="B130" s="28"/>
      <c r="C130" s="29" t="str">
        <f aca="false">IF(B130="","",IFERROR(INDEX(Lists!$B$5:$B$15,MATCH(B130,Lists!$A$5:$A$15,0)),""))</f>
        <v/>
      </c>
      <c r="D130" s="30"/>
      <c r="E130" s="28"/>
      <c r="F130" s="28"/>
      <c r="G130" s="31"/>
      <c r="H130" s="32" t="str">
        <f aca="false">IF(OR(E130="",F130="",E130=0),"",F130/E130)</f>
        <v/>
      </c>
      <c r="I130" s="33" t="str">
        <f aca="false">IF(OR(E130="",G130="",E130=0),"",G130*60/E130)</f>
        <v/>
      </c>
      <c r="J130" s="34" t="str">
        <f aca="false">IF(B130="","",IFERROR(INDEX(Lists!$C$5:$C$15,MATCH(B130,Lists!$A$5:$A$15,0)),""))</f>
        <v/>
      </c>
      <c r="K130" s="29" t="str">
        <f aca="false">IF(OR(I130="",J130=""),"",IF(I130&gt;J130*1.1,"Slow","OK"))</f>
        <v/>
      </c>
      <c r="L130" s="30"/>
    </row>
    <row r="131" customFormat="false" ht="15" hidden="false" customHeight="false" outlineLevel="0" collapsed="false">
      <c r="A131" s="27"/>
      <c r="B131" s="28"/>
      <c r="C131" s="29" t="str">
        <f aca="false">IF(B131="","",IFERROR(INDEX(Lists!$B$5:$B$15,MATCH(B131,Lists!$A$5:$A$15,0)),""))</f>
        <v/>
      </c>
      <c r="D131" s="30"/>
      <c r="E131" s="28"/>
      <c r="F131" s="28"/>
      <c r="G131" s="31"/>
      <c r="H131" s="32" t="str">
        <f aca="false">IF(OR(E131="",F131="",E131=0),"",F131/E131)</f>
        <v/>
      </c>
      <c r="I131" s="33" t="str">
        <f aca="false">IF(OR(E131="",G131="",E131=0),"",G131*60/E131)</f>
        <v/>
      </c>
      <c r="J131" s="34" t="str">
        <f aca="false">IF(B131="","",IFERROR(INDEX(Lists!$C$5:$C$15,MATCH(B131,Lists!$A$5:$A$15,0)),""))</f>
        <v/>
      </c>
      <c r="K131" s="29" t="str">
        <f aca="false">IF(OR(I131="",J131=""),"",IF(I131&gt;J131*1.1,"Slow","OK"))</f>
        <v/>
      </c>
      <c r="L131" s="30"/>
    </row>
    <row r="132" customFormat="false" ht="15" hidden="false" customHeight="false" outlineLevel="0" collapsed="false">
      <c r="A132" s="27"/>
      <c r="B132" s="28"/>
      <c r="C132" s="29" t="str">
        <f aca="false">IF(B132="","",IFERROR(INDEX(Lists!$B$5:$B$15,MATCH(B132,Lists!$A$5:$A$15,0)),""))</f>
        <v/>
      </c>
      <c r="D132" s="30"/>
      <c r="E132" s="28"/>
      <c r="F132" s="28"/>
      <c r="G132" s="31"/>
      <c r="H132" s="32" t="str">
        <f aca="false">IF(OR(E132="",F132="",E132=0),"",F132/E132)</f>
        <v/>
      </c>
      <c r="I132" s="33" t="str">
        <f aca="false">IF(OR(E132="",G132="",E132=0),"",G132*60/E132)</f>
        <v/>
      </c>
      <c r="J132" s="34" t="str">
        <f aca="false">IF(B132="","",IFERROR(INDEX(Lists!$C$5:$C$15,MATCH(B132,Lists!$A$5:$A$15,0)),""))</f>
        <v/>
      </c>
      <c r="K132" s="29" t="str">
        <f aca="false">IF(OR(I132="",J132=""),"",IF(I132&gt;J132*1.1,"Slow","OK"))</f>
        <v/>
      </c>
      <c r="L132" s="30"/>
    </row>
    <row r="133" customFormat="false" ht="15" hidden="false" customHeight="false" outlineLevel="0" collapsed="false">
      <c r="A133" s="27"/>
      <c r="B133" s="28"/>
      <c r="C133" s="29" t="str">
        <f aca="false">IF(B133="","",IFERROR(INDEX(Lists!$B$5:$B$15,MATCH(B133,Lists!$A$5:$A$15,0)),""))</f>
        <v/>
      </c>
      <c r="D133" s="30"/>
      <c r="E133" s="28"/>
      <c r="F133" s="28"/>
      <c r="G133" s="31"/>
      <c r="H133" s="32" t="str">
        <f aca="false">IF(OR(E133="",F133="",E133=0),"",F133/E133)</f>
        <v/>
      </c>
      <c r="I133" s="33" t="str">
        <f aca="false">IF(OR(E133="",G133="",E133=0),"",G133*60/E133)</f>
        <v/>
      </c>
      <c r="J133" s="34" t="str">
        <f aca="false">IF(B133="","",IFERROR(INDEX(Lists!$C$5:$C$15,MATCH(B133,Lists!$A$5:$A$15,0)),""))</f>
        <v/>
      </c>
      <c r="K133" s="29" t="str">
        <f aca="false">IF(OR(I133="",J133=""),"",IF(I133&gt;J133*1.1,"Slow","OK"))</f>
        <v/>
      </c>
      <c r="L133" s="30"/>
    </row>
    <row r="134" customFormat="false" ht="15" hidden="false" customHeight="false" outlineLevel="0" collapsed="false">
      <c r="A134" s="27"/>
      <c r="B134" s="28"/>
      <c r="C134" s="29" t="str">
        <f aca="false">IF(B134="","",IFERROR(INDEX(Lists!$B$5:$B$15,MATCH(B134,Lists!$A$5:$A$15,0)),""))</f>
        <v/>
      </c>
      <c r="D134" s="30"/>
      <c r="E134" s="28"/>
      <c r="F134" s="28"/>
      <c r="G134" s="31"/>
      <c r="H134" s="32" t="str">
        <f aca="false">IF(OR(E134="",F134="",E134=0),"",F134/E134)</f>
        <v/>
      </c>
      <c r="I134" s="33" t="str">
        <f aca="false">IF(OR(E134="",G134="",E134=0),"",G134*60/E134)</f>
        <v/>
      </c>
      <c r="J134" s="34" t="str">
        <f aca="false">IF(B134="","",IFERROR(INDEX(Lists!$C$5:$C$15,MATCH(B134,Lists!$A$5:$A$15,0)),""))</f>
        <v/>
      </c>
      <c r="K134" s="29" t="str">
        <f aca="false">IF(OR(I134="",J134=""),"",IF(I134&gt;J134*1.1,"Slow","OK"))</f>
        <v/>
      </c>
      <c r="L134" s="30"/>
    </row>
    <row r="135" customFormat="false" ht="15" hidden="false" customHeight="false" outlineLevel="0" collapsed="false">
      <c r="A135" s="27"/>
      <c r="B135" s="28"/>
      <c r="C135" s="29" t="str">
        <f aca="false">IF(B135="","",IFERROR(INDEX(Lists!$B$5:$B$15,MATCH(B135,Lists!$A$5:$A$15,0)),""))</f>
        <v/>
      </c>
      <c r="D135" s="30"/>
      <c r="E135" s="28"/>
      <c r="F135" s="28"/>
      <c r="G135" s="31"/>
      <c r="H135" s="32" t="str">
        <f aca="false">IF(OR(E135="",F135="",E135=0),"",F135/E135)</f>
        <v/>
      </c>
      <c r="I135" s="33" t="str">
        <f aca="false">IF(OR(E135="",G135="",E135=0),"",G135*60/E135)</f>
        <v/>
      </c>
      <c r="J135" s="34" t="str">
        <f aca="false">IF(B135="","",IFERROR(INDEX(Lists!$C$5:$C$15,MATCH(B135,Lists!$A$5:$A$15,0)),""))</f>
        <v/>
      </c>
      <c r="K135" s="29" t="str">
        <f aca="false">IF(OR(I135="",J135=""),"",IF(I135&gt;J135*1.1,"Slow","OK"))</f>
        <v/>
      </c>
      <c r="L135" s="30"/>
    </row>
    <row r="136" customFormat="false" ht="15" hidden="false" customHeight="false" outlineLevel="0" collapsed="false">
      <c r="A136" s="27"/>
      <c r="B136" s="28"/>
      <c r="C136" s="29" t="str">
        <f aca="false">IF(B136="","",IFERROR(INDEX(Lists!$B$5:$B$15,MATCH(B136,Lists!$A$5:$A$15,0)),""))</f>
        <v/>
      </c>
      <c r="D136" s="30"/>
      <c r="E136" s="28"/>
      <c r="F136" s="28"/>
      <c r="G136" s="31"/>
      <c r="H136" s="32" t="str">
        <f aca="false">IF(OR(E136="",F136="",E136=0),"",F136/E136)</f>
        <v/>
      </c>
      <c r="I136" s="33" t="str">
        <f aca="false">IF(OR(E136="",G136="",E136=0),"",G136*60/E136)</f>
        <v/>
      </c>
      <c r="J136" s="34" t="str">
        <f aca="false">IF(B136="","",IFERROR(INDEX(Lists!$C$5:$C$15,MATCH(B136,Lists!$A$5:$A$15,0)),""))</f>
        <v/>
      </c>
      <c r="K136" s="29" t="str">
        <f aca="false">IF(OR(I136="",J136=""),"",IF(I136&gt;J136*1.1,"Slow","OK"))</f>
        <v/>
      </c>
      <c r="L136" s="30"/>
    </row>
    <row r="137" customFormat="false" ht="15" hidden="false" customHeight="false" outlineLevel="0" collapsed="false">
      <c r="A137" s="27"/>
      <c r="B137" s="28"/>
      <c r="C137" s="29" t="str">
        <f aca="false">IF(B137="","",IFERROR(INDEX(Lists!$B$5:$B$15,MATCH(B137,Lists!$A$5:$A$15,0)),""))</f>
        <v/>
      </c>
      <c r="D137" s="30"/>
      <c r="E137" s="28"/>
      <c r="F137" s="28"/>
      <c r="G137" s="31"/>
      <c r="H137" s="32" t="str">
        <f aca="false">IF(OR(E137="",F137="",E137=0),"",F137/E137)</f>
        <v/>
      </c>
      <c r="I137" s="33" t="str">
        <f aca="false">IF(OR(E137="",G137="",E137=0),"",G137*60/E137)</f>
        <v/>
      </c>
      <c r="J137" s="34" t="str">
        <f aca="false">IF(B137="","",IFERROR(INDEX(Lists!$C$5:$C$15,MATCH(B137,Lists!$A$5:$A$15,0)),""))</f>
        <v/>
      </c>
      <c r="K137" s="29" t="str">
        <f aca="false">IF(OR(I137="",J137=""),"",IF(I137&gt;J137*1.1,"Slow","OK"))</f>
        <v/>
      </c>
      <c r="L137" s="30"/>
    </row>
    <row r="138" customFormat="false" ht="15" hidden="false" customHeight="false" outlineLevel="0" collapsed="false">
      <c r="A138" s="27"/>
      <c r="B138" s="28"/>
      <c r="C138" s="29" t="str">
        <f aca="false">IF(B138="","",IFERROR(INDEX(Lists!$B$5:$B$15,MATCH(B138,Lists!$A$5:$A$15,0)),""))</f>
        <v/>
      </c>
      <c r="D138" s="30"/>
      <c r="E138" s="28"/>
      <c r="F138" s="28"/>
      <c r="G138" s="31"/>
      <c r="H138" s="32" t="str">
        <f aca="false">IF(OR(E138="",F138="",E138=0),"",F138/E138)</f>
        <v/>
      </c>
      <c r="I138" s="33" t="str">
        <f aca="false">IF(OR(E138="",G138="",E138=0),"",G138*60/E138)</f>
        <v/>
      </c>
      <c r="J138" s="34" t="str">
        <f aca="false">IF(B138="","",IFERROR(INDEX(Lists!$C$5:$C$15,MATCH(B138,Lists!$A$5:$A$15,0)),""))</f>
        <v/>
      </c>
      <c r="K138" s="29" t="str">
        <f aca="false">IF(OR(I138="",J138=""),"",IF(I138&gt;J138*1.1,"Slow","OK"))</f>
        <v/>
      </c>
      <c r="L138" s="30"/>
    </row>
    <row r="139" customFormat="false" ht="15" hidden="false" customHeight="false" outlineLevel="0" collapsed="false">
      <c r="A139" s="27"/>
      <c r="B139" s="28"/>
      <c r="C139" s="29" t="str">
        <f aca="false">IF(B139="","",IFERROR(INDEX(Lists!$B$5:$B$15,MATCH(B139,Lists!$A$5:$A$15,0)),""))</f>
        <v/>
      </c>
      <c r="D139" s="30"/>
      <c r="E139" s="28"/>
      <c r="F139" s="28"/>
      <c r="G139" s="31"/>
      <c r="H139" s="32" t="str">
        <f aca="false">IF(OR(E139="",F139="",E139=0),"",F139/E139)</f>
        <v/>
      </c>
      <c r="I139" s="33" t="str">
        <f aca="false">IF(OR(E139="",G139="",E139=0),"",G139*60/E139)</f>
        <v/>
      </c>
      <c r="J139" s="34" t="str">
        <f aca="false">IF(B139="","",IFERROR(INDEX(Lists!$C$5:$C$15,MATCH(B139,Lists!$A$5:$A$15,0)),""))</f>
        <v/>
      </c>
      <c r="K139" s="29" t="str">
        <f aca="false">IF(OR(I139="",J139=""),"",IF(I139&gt;J139*1.1,"Slow","OK"))</f>
        <v/>
      </c>
      <c r="L139" s="30"/>
    </row>
    <row r="140" customFormat="false" ht="15" hidden="false" customHeight="false" outlineLevel="0" collapsed="false">
      <c r="A140" s="27"/>
      <c r="B140" s="28"/>
      <c r="C140" s="29" t="str">
        <f aca="false">IF(B140="","",IFERROR(INDEX(Lists!$B$5:$B$15,MATCH(B140,Lists!$A$5:$A$15,0)),""))</f>
        <v/>
      </c>
      <c r="D140" s="30"/>
      <c r="E140" s="28"/>
      <c r="F140" s="28"/>
      <c r="G140" s="31"/>
      <c r="H140" s="32" t="str">
        <f aca="false">IF(OR(E140="",F140="",E140=0),"",F140/E140)</f>
        <v/>
      </c>
      <c r="I140" s="33" t="str">
        <f aca="false">IF(OR(E140="",G140="",E140=0),"",G140*60/E140)</f>
        <v/>
      </c>
      <c r="J140" s="34" t="str">
        <f aca="false">IF(B140="","",IFERROR(INDEX(Lists!$C$5:$C$15,MATCH(B140,Lists!$A$5:$A$15,0)),""))</f>
        <v/>
      </c>
      <c r="K140" s="29" t="str">
        <f aca="false">IF(OR(I140="",J140=""),"",IF(I140&gt;J140*1.1,"Slow","OK"))</f>
        <v/>
      </c>
      <c r="L140" s="30"/>
    </row>
    <row r="141" customFormat="false" ht="15" hidden="false" customHeight="false" outlineLevel="0" collapsed="false">
      <c r="A141" s="27"/>
      <c r="B141" s="28"/>
      <c r="C141" s="29" t="str">
        <f aca="false">IF(B141="","",IFERROR(INDEX(Lists!$B$5:$B$15,MATCH(B141,Lists!$A$5:$A$15,0)),""))</f>
        <v/>
      </c>
      <c r="D141" s="30"/>
      <c r="E141" s="28"/>
      <c r="F141" s="28"/>
      <c r="G141" s="31"/>
      <c r="H141" s="32" t="str">
        <f aca="false">IF(OR(E141="",F141="",E141=0),"",F141/E141)</f>
        <v/>
      </c>
      <c r="I141" s="33" t="str">
        <f aca="false">IF(OR(E141="",G141="",E141=0),"",G141*60/E141)</f>
        <v/>
      </c>
      <c r="J141" s="34" t="str">
        <f aca="false">IF(B141="","",IFERROR(INDEX(Lists!$C$5:$C$15,MATCH(B141,Lists!$A$5:$A$15,0)),""))</f>
        <v/>
      </c>
      <c r="K141" s="29" t="str">
        <f aca="false">IF(OR(I141="",J141=""),"",IF(I141&gt;J141*1.1,"Slow","OK"))</f>
        <v/>
      </c>
      <c r="L141" s="30"/>
    </row>
    <row r="142" customFormat="false" ht="15" hidden="false" customHeight="false" outlineLevel="0" collapsed="false">
      <c r="A142" s="27"/>
      <c r="B142" s="28"/>
      <c r="C142" s="29" t="str">
        <f aca="false">IF(B142="","",IFERROR(INDEX(Lists!$B$5:$B$15,MATCH(B142,Lists!$A$5:$A$15,0)),""))</f>
        <v/>
      </c>
      <c r="D142" s="30"/>
      <c r="E142" s="28"/>
      <c r="F142" s="28"/>
      <c r="G142" s="31"/>
      <c r="H142" s="32" t="str">
        <f aca="false">IF(OR(E142="",F142="",E142=0),"",F142/E142)</f>
        <v/>
      </c>
      <c r="I142" s="33" t="str">
        <f aca="false">IF(OR(E142="",G142="",E142=0),"",G142*60/E142)</f>
        <v/>
      </c>
      <c r="J142" s="34" t="str">
        <f aca="false">IF(B142="","",IFERROR(INDEX(Lists!$C$5:$C$15,MATCH(B142,Lists!$A$5:$A$15,0)),""))</f>
        <v/>
      </c>
      <c r="K142" s="29" t="str">
        <f aca="false">IF(OR(I142="",J142=""),"",IF(I142&gt;J142*1.1,"Slow","OK"))</f>
        <v/>
      </c>
      <c r="L142" s="30"/>
    </row>
    <row r="143" customFormat="false" ht="15" hidden="false" customHeight="false" outlineLevel="0" collapsed="false">
      <c r="A143" s="27"/>
      <c r="B143" s="28"/>
      <c r="C143" s="29" t="str">
        <f aca="false">IF(B143="","",IFERROR(INDEX(Lists!$B$5:$B$15,MATCH(B143,Lists!$A$5:$A$15,0)),""))</f>
        <v/>
      </c>
      <c r="D143" s="30"/>
      <c r="E143" s="28"/>
      <c r="F143" s="28"/>
      <c r="G143" s="31"/>
      <c r="H143" s="32" t="str">
        <f aca="false">IF(OR(E143="",F143="",E143=0),"",F143/E143)</f>
        <v/>
      </c>
      <c r="I143" s="33" t="str">
        <f aca="false">IF(OR(E143="",G143="",E143=0),"",G143*60/E143)</f>
        <v/>
      </c>
      <c r="J143" s="34" t="str">
        <f aca="false">IF(B143="","",IFERROR(INDEX(Lists!$C$5:$C$15,MATCH(B143,Lists!$A$5:$A$15,0)),""))</f>
        <v/>
      </c>
      <c r="K143" s="29" t="str">
        <f aca="false">IF(OR(I143="",J143=""),"",IF(I143&gt;J143*1.1,"Slow","OK"))</f>
        <v/>
      </c>
      <c r="L143" s="30"/>
    </row>
    <row r="144" customFormat="false" ht="15" hidden="false" customHeight="false" outlineLevel="0" collapsed="false">
      <c r="A144" s="27"/>
      <c r="B144" s="28"/>
      <c r="C144" s="29" t="str">
        <f aca="false">IF(B144="","",IFERROR(INDEX(Lists!$B$5:$B$15,MATCH(B144,Lists!$A$5:$A$15,0)),""))</f>
        <v/>
      </c>
      <c r="D144" s="30"/>
      <c r="E144" s="28"/>
      <c r="F144" s="28"/>
      <c r="G144" s="31"/>
      <c r="H144" s="32" t="str">
        <f aca="false">IF(OR(E144="",F144="",E144=0),"",F144/E144)</f>
        <v/>
      </c>
      <c r="I144" s="33" t="str">
        <f aca="false">IF(OR(E144="",G144="",E144=0),"",G144*60/E144)</f>
        <v/>
      </c>
      <c r="J144" s="34" t="str">
        <f aca="false">IF(B144="","",IFERROR(INDEX(Lists!$C$5:$C$15,MATCH(B144,Lists!$A$5:$A$15,0)),""))</f>
        <v/>
      </c>
      <c r="K144" s="29" t="str">
        <f aca="false">IF(OR(I144="",J144=""),"",IF(I144&gt;J144*1.1,"Slow","OK"))</f>
        <v/>
      </c>
      <c r="L144" s="30"/>
    </row>
    <row r="145" customFormat="false" ht="15" hidden="false" customHeight="false" outlineLevel="0" collapsed="false">
      <c r="A145" s="27"/>
      <c r="B145" s="28"/>
      <c r="C145" s="29" t="str">
        <f aca="false">IF(B145="","",IFERROR(INDEX(Lists!$B$5:$B$15,MATCH(B145,Lists!$A$5:$A$15,0)),""))</f>
        <v/>
      </c>
      <c r="D145" s="30"/>
      <c r="E145" s="28"/>
      <c r="F145" s="28"/>
      <c r="G145" s="31"/>
      <c r="H145" s="32" t="str">
        <f aca="false">IF(OR(E145="",F145="",E145=0),"",F145/E145)</f>
        <v/>
      </c>
      <c r="I145" s="33" t="str">
        <f aca="false">IF(OR(E145="",G145="",E145=0),"",G145*60/E145)</f>
        <v/>
      </c>
      <c r="J145" s="34" t="str">
        <f aca="false">IF(B145="","",IFERROR(INDEX(Lists!$C$5:$C$15,MATCH(B145,Lists!$A$5:$A$15,0)),""))</f>
        <v/>
      </c>
      <c r="K145" s="29" t="str">
        <f aca="false">IF(OR(I145="",J145=""),"",IF(I145&gt;J145*1.1,"Slow","OK"))</f>
        <v/>
      </c>
      <c r="L145" s="30"/>
    </row>
    <row r="146" customFormat="false" ht="15" hidden="false" customHeight="false" outlineLevel="0" collapsed="false">
      <c r="A146" s="27"/>
      <c r="B146" s="28"/>
      <c r="C146" s="29" t="str">
        <f aca="false">IF(B146="","",IFERROR(INDEX(Lists!$B$5:$B$15,MATCH(B146,Lists!$A$5:$A$15,0)),""))</f>
        <v/>
      </c>
      <c r="D146" s="30"/>
      <c r="E146" s="28"/>
      <c r="F146" s="28"/>
      <c r="G146" s="31"/>
      <c r="H146" s="32" t="str">
        <f aca="false">IF(OR(E146="",F146="",E146=0),"",F146/E146)</f>
        <v/>
      </c>
      <c r="I146" s="33" t="str">
        <f aca="false">IF(OR(E146="",G146="",E146=0),"",G146*60/E146)</f>
        <v/>
      </c>
      <c r="J146" s="34" t="str">
        <f aca="false">IF(B146="","",IFERROR(INDEX(Lists!$C$5:$C$15,MATCH(B146,Lists!$A$5:$A$15,0)),""))</f>
        <v/>
      </c>
      <c r="K146" s="29" t="str">
        <f aca="false">IF(OR(I146="",J146=""),"",IF(I146&gt;J146*1.1,"Slow","OK"))</f>
        <v/>
      </c>
      <c r="L146" s="30"/>
    </row>
    <row r="147" customFormat="false" ht="15" hidden="false" customHeight="false" outlineLevel="0" collapsed="false">
      <c r="A147" s="27"/>
      <c r="B147" s="28"/>
      <c r="C147" s="29" t="str">
        <f aca="false">IF(B147="","",IFERROR(INDEX(Lists!$B$5:$B$15,MATCH(B147,Lists!$A$5:$A$15,0)),""))</f>
        <v/>
      </c>
      <c r="D147" s="30"/>
      <c r="E147" s="28"/>
      <c r="F147" s="28"/>
      <c r="G147" s="31"/>
      <c r="H147" s="32" t="str">
        <f aca="false">IF(OR(E147="",F147="",E147=0),"",F147/E147)</f>
        <v/>
      </c>
      <c r="I147" s="33" t="str">
        <f aca="false">IF(OR(E147="",G147="",E147=0),"",G147*60/E147)</f>
        <v/>
      </c>
      <c r="J147" s="34" t="str">
        <f aca="false">IF(B147="","",IFERROR(INDEX(Lists!$C$5:$C$15,MATCH(B147,Lists!$A$5:$A$15,0)),""))</f>
        <v/>
      </c>
      <c r="K147" s="29" t="str">
        <f aca="false">IF(OR(I147="",J147=""),"",IF(I147&gt;J147*1.1,"Slow","OK"))</f>
        <v/>
      </c>
      <c r="L147" s="30"/>
    </row>
    <row r="148" customFormat="false" ht="15" hidden="false" customHeight="false" outlineLevel="0" collapsed="false">
      <c r="A148" s="27"/>
      <c r="B148" s="28"/>
      <c r="C148" s="29" t="str">
        <f aca="false">IF(B148="","",IFERROR(INDEX(Lists!$B$5:$B$15,MATCH(B148,Lists!$A$5:$A$15,0)),""))</f>
        <v/>
      </c>
      <c r="D148" s="30"/>
      <c r="E148" s="28"/>
      <c r="F148" s="28"/>
      <c r="G148" s="31"/>
      <c r="H148" s="32" t="str">
        <f aca="false">IF(OR(E148="",F148="",E148=0),"",F148/E148)</f>
        <v/>
      </c>
      <c r="I148" s="33" t="str">
        <f aca="false">IF(OR(E148="",G148="",E148=0),"",G148*60/E148)</f>
        <v/>
      </c>
      <c r="J148" s="34" t="str">
        <f aca="false">IF(B148="","",IFERROR(INDEX(Lists!$C$5:$C$15,MATCH(B148,Lists!$A$5:$A$15,0)),""))</f>
        <v/>
      </c>
      <c r="K148" s="29" t="str">
        <f aca="false">IF(OR(I148="",J148=""),"",IF(I148&gt;J148*1.1,"Slow","OK"))</f>
        <v/>
      </c>
      <c r="L148" s="30"/>
    </row>
    <row r="149" customFormat="false" ht="15" hidden="false" customHeight="false" outlineLevel="0" collapsed="false">
      <c r="A149" s="27"/>
      <c r="B149" s="28"/>
      <c r="C149" s="29" t="str">
        <f aca="false">IF(B149="","",IFERROR(INDEX(Lists!$B$5:$B$15,MATCH(B149,Lists!$A$5:$A$15,0)),""))</f>
        <v/>
      </c>
      <c r="D149" s="30"/>
      <c r="E149" s="28"/>
      <c r="F149" s="28"/>
      <c r="G149" s="31"/>
      <c r="H149" s="32" t="str">
        <f aca="false">IF(OR(E149="",F149="",E149=0),"",F149/E149)</f>
        <v/>
      </c>
      <c r="I149" s="33" t="str">
        <f aca="false">IF(OR(E149="",G149="",E149=0),"",G149*60/E149)</f>
        <v/>
      </c>
      <c r="J149" s="34" t="str">
        <f aca="false">IF(B149="","",IFERROR(INDEX(Lists!$C$5:$C$15,MATCH(B149,Lists!$A$5:$A$15,0)),""))</f>
        <v/>
      </c>
      <c r="K149" s="29" t="str">
        <f aca="false">IF(OR(I149="",J149=""),"",IF(I149&gt;J149*1.1,"Slow","OK"))</f>
        <v/>
      </c>
      <c r="L149" s="30"/>
    </row>
    <row r="150" customFormat="false" ht="15" hidden="false" customHeight="false" outlineLevel="0" collapsed="false">
      <c r="A150" s="27"/>
      <c r="B150" s="28"/>
      <c r="C150" s="29" t="str">
        <f aca="false">IF(B150="","",IFERROR(INDEX(Lists!$B$5:$B$15,MATCH(B150,Lists!$A$5:$A$15,0)),""))</f>
        <v/>
      </c>
      <c r="D150" s="30"/>
      <c r="E150" s="28"/>
      <c r="F150" s="28"/>
      <c r="G150" s="31"/>
      <c r="H150" s="32" t="str">
        <f aca="false">IF(OR(E150="",F150="",E150=0),"",F150/E150)</f>
        <v/>
      </c>
      <c r="I150" s="33" t="str">
        <f aca="false">IF(OR(E150="",G150="",E150=0),"",G150*60/E150)</f>
        <v/>
      </c>
      <c r="J150" s="34" t="str">
        <f aca="false">IF(B150="","",IFERROR(INDEX(Lists!$C$5:$C$15,MATCH(B150,Lists!$A$5:$A$15,0)),""))</f>
        <v/>
      </c>
      <c r="K150" s="29" t="str">
        <f aca="false">IF(OR(I150="",J150=""),"",IF(I150&gt;J150*1.1,"Slow","OK"))</f>
        <v/>
      </c>
      <c r="L150" s="30"/>
    </row>
    <row r="151" customFormat="false" ht="15" hidden="false" customHeight="false" outlineLevel="0" collapsed="false">
      <c r="A151" s="27"/>
      <c r="B151" s="28"/>
      <c r="C151" s="29" t="str">
        <f aca="false">IF(B151="","",IFERROR(INDEX(Lists!$B$5:$B$15,MATCH(B151,Lists!$A$5:$A$15,0)),""))</f>
        <v/>
      </c>
      <c r="D151" s="30"/>
      <c r="E151" s="28"/>
      <c r="F151" s="28"/>
      <c r="G151" s="31"/>
      <c r="H151" s="32" t="str">
        <f aca="false">IF(OR(E151="",F151="",E151=0),"",F151/E151)</f>
        <v/>
      </c>
      <c r="I151" s="33" t="str">
        <f aca="false">IF(OR(E151="",G151="",E151=0),"",G151*60/E151)</f>
        <v/>
      </c>
      <c r="J151" s="34" t="str">
        <f aca="false">IF(B151="","",IFERROR(INDEX(Lists!$C$5:$C$15,MATCH(B151,Lists!$A$5:$A$15,0)),""))</f>
        <v/>
      </c>
      <c r="K151" s="29" t="str">
        <f aca="false">IF(OR(I151="",J151=""),"",IF(I151&gt;J151*1.1,"Slow","OK"))</f>
        <v/>
      </c>
      <c r="L151" s="30"/>
    </row>
    <row r="152" customFormat="false" ht="15" hidden="false" customHeight="false" outlineLevel="0" collapsed="false">
      <c r="A152" s="27"/>
      <c r="B152" s="28"/>
      <c r="C152" s="29" t="str">
        <f aca="false">IF(B152="","",IFERROR(INDEX(Lists!$B$5:$B$15,MATCH(B152,Lists!$A$5:$A$15,0)),""))</f>
        <v/>
      </c>
      <c r="D152" s="30"/>
      <c r="E152" s="28"/>
      <c r="F152" s="28"/>
      <c r="G152" s="31"/>
      <c r="H152" s="32" t="str">
        <f aca="false">IF(OR(E152="",F152="",E152=0),"",F152/E152)</f>
        <v/>
      </c>
      <c r="I152" s="33" t="str">
        <f aca="false">IF(OR(E152="",G152="",E152=0),"",G152*60/E152)</f>
        <v/>
      </c>
      <c r="J152" s="34" t="str">
        <f aca="false">IF(B152="","",IFERROR(INDEX(Lists!$C$5:$C$15,MATCH(B152,Lists!$A$5:$A$15,0)),""))</f>
        <v/>
      </c>
      <c r="K152" s="29" t="str">
        <f aca="false">IF(OR(I152="",J152=""),"",IF(I152&gt;J152*1.1,"Slow","OK"))</f>
        <v/>
      </c>
      <c r="L152" s="30"/>
    </row>
    <row r="153" customFormat="false" ht="15" hidden="false" customHeight="false" outlineLevel="0" collapsed="false">
      <c r="A153" s="27"/>
      <c r="B153" s="28"/>
      <c r="C153" s="29" t="str">
        <f aca="false">IF(B153="","",IFERROR(INDEX(Lists!$B$5:$B$15,MATCH(B153,Lists!$A$5:$A$15,0)),""))</f>
        <v/>
      </c>
      <c r="D153" s="30"/>
      <c r="E153" s="28"/>
      <c r="F153" s="28"/>
      <c r="G153" s="31"/>
      <c r="H153" s="32" t="str">
        <f aca="false">IF(OR(E153="",F153="",E153=0),"",F153/E153)</f>
        <v/>
      </c>
      <c r="I153" s="33" t="str">
        <f aca="false">IF(OR(E153="",G153="",E153=0),"",G153*60/E153)</f>
        <v/>
      </c>
      <c r="J153" s="34" t="str">
        <f aca="false">IF(B153="","",IFERROR(INDEX(Lists!$C$5:$C$15,MATCH(B153,Lists!$A$5:$A$15,0)),""))</f>
        <v/>
      </c>
      <c r="K153" s="29" t="str">
        <f aca="false">IF(OR(I153="",J153=""),"",IF(I153&gt;J153*1.1,"Slow","OK"))</f>
        <v/>
      </c>
      <c r="L153" s="30"/>
    </row>
    <row r="154" customFormat="false" ht="15" hidden="false" customHeight="false" outlineLevel="0" collapsed="false">
      <c r="A154" s="27"/>
      <c r="B154" s="28"/>
      <c r="C154" s="29" t="str">
        <f aca="false">IF(B154="","",IFERROR(INDEX(Lists!$B$5:$B$15,MATCH(B154,Lists!$A$5:$A$15,0)),""))</f>
        <v/>
      </c>
      <c r="D154" s="30"/>
      <c r="E154" s="28"/>
      <c r="F154" s="28"/>
      <c r="G154" s="31"/>
      <c r="H154" s="32" t="str">
        <f aca="false">IF(OR(E154="",F154="",E154=0),"",F154/E154)</f>
        <v/>
      </c>
      <c r="I154" s="33" t="str">
        <f aca="false">IF(OR(E154="",G154="",E154=0),"",G154*60/E154)</f>
        <v/>
      </c>
      <c r="J154" s="34" t="str">
        <f aca="false">IF(B154="","",IFERROR(INDEX(Lists!$C$5:$C$15,MATCH(B154,Lists!$A$5:$A$15,0)),""))</f>
        <v/>
      </c>
      <c r="K154" s="29" t="str">
        <f aca="false">IF(OR(I154="",J154=""),"",IF(I154&gt;J154*1.1,"Slow","OK"))</f>
        <v/>
      </c>
      <c r="L154" s="30"/>
    </row>
    <row r="155" customFormat="false" ht="15" hidden="false" customHeight="false" outlineLevel="0" collapsed="false">
      <c r="A155" s="27"/>
      <c r="B155" s="28"/>
      <c r="C155" s="29" t="str">
        <f aca="false">IF(B155="","",IFERROR(INDEX(Lists!$B$5:$B$15,MATCH(B155,Lists!$A$5:$A$15,0)),""))</f>
        <v/>
      </c>
      <c r="D155" s="30"/>
      <c r="E155" s="28"/>
      <c r="F155" s="28"/>
      <c r="G155" s="31"/>
      <c r="H155" s="32" t="str">
        <f aca="false">IF(OR(E155="",F155="",E155=0),"",F155/E155)</f>
        <v/>
      </c>
      <c r="I155" s="33" t="str">
        <f aca="false">IF(OR(E155="",G155="",E155=0),"",G155*60/E155)</f>
        <v/>
      </c>
      <c r="J155" s="34" t="str">
        <f aca="false">IF(B155="","",IFERROR(INDEX(Lists!$C$5:$C$15,MATCH(B155,Lists!$A$5:$A$15,0)),""))</f>
        <v/>
      </c>
      <c r="K155" s="29" t="str">
        <f aca="false">IF(OR(I155="",J155=""),"",IF(I155&gt;J155*1.1,"Slow","OK"))</f>
        <v/>
      </c>
      <c r="L155" s="30"/>
    </row>
    <row r="156" customFormat="false" ht="15" hidden="false" customHeight="false" outlineLevel="0" collapsed="false">
      <c r="A156" s="27"/>
      <c r="B156" s="28"/>
      <c r="C156" s="29" t="str">
        <f aca="false">IF(B156="","",IFERROR(INDEX(Lists!$B$5:$B$15,MATCH(B156,Lists!$A$5:$A$15,0)),""))</f>
        <v/>
      </c>
      <c r="D156" s="30"/>
      <c r="E156" s="28"/>
      <c r="F156" s="28"/>
      <c r="G156" s="31"/>
      <c r="H156" s="32" t="str">
        <f aca="false">IF(OR(E156="",F156="",E156=0),"",F156/E156)</f>
        <v/>
      </c>
      <c r="I156" s="33" t="str">
        <f aca="false">IF(OR(E156="",G156="",E156=0),"",G156*60/E156)</f>
        <v/>
      </c>
      <c r="J156" s="34" t="str">
        <f aca="false">IF(B156="","",IFERROR(INDEX(Lists!$C$5:$C$15,MATCH(B156,Lists!$A$5:$A$15,0)),""))</f>
        <v/>
      </c>
      <c r="K156" s="29" t="str">
        <f aca="false">IF(OR(I156="",J156=""),"",IF(I156&gt;J156*1.1,"Slow","OK"))</f>
        <v/>
      </c>
      <c r="L156" s="30"/>
    </row>
    <row r="157" customFormat="false" ht="15" hidden="false" customHeight="false" outlineLevel="0" collapsed="false">
      <c r="A157" s="27"/>
      <c r="B157" s="28"/>
      <c r="C157" s="29" t="str">
        <f aca="false">IF(B157="","",IFERROR(INDEX(Lists!$B$5:$B$15,MATCH(B157,Lists!$A$5:$A$15,0)),""))</f>
        <v/>
      </c>
      <c r="D157" s="30"/>
      <c r="E157" s="28"/>
      <c r="F157" s="28"/>
      <c r="G157" s="31"/>
      <c r="H157" s="32" t="str">
        <f aca="false">IF(OR(E157="",F157="",E157=0),"",F157/E157)</f>
        <v/>
      </c>
      <c r="I157" s="33" t="str">
        <f aca="false">IF(OR(E157="",G157="",E157=0),"",G157*60/E157)</f>
        <v/>
      </c>
      <c r="J157" s="34" t="str">
        <f aca="false">IF(B157="","",IFERROR(INDEX(Lists!$C$5:$C$15,MATCH(B157,Lists!$A$5:$A$15,0)),""))</f>
        <v/>
      </c>
      <c r="K157" s="29" t="str">
        <f aca="false">IF(OR(I157="",J157=""),"",IF(I157&gt;J157*1.1,"Slow","OK"))</f>
        <v/>
      </c>
      <c r="L157" s="30"/>
    </row>
    <row r="158" customFormat="false" ht="15" hidden="false" customHeight="false" outlineLevel="0" collapsed="false">
      <c r="A158" s="27"/>
      <c r="B158" s="28"/>
      <c r="C158" s="29" t="str">
        <f aca="false">IF(B158="","",IFERROR(INDEX(Lists!$B$5:$B$15,MATCH(B158,Lists!$A$5:$A$15,0)),""))</f>
        <v/>
      </c>
      <c r="D158" s="30"/>
      <c r="E158" s="28"/>
      <c r="F158" s="28"/>
      <c r="G158" s="31"/>
      <c r="H158" s="32" t="str">
        <f aca="false">IF(OR(E158="",F158="",E158=0),"",F158/E158)</f>
        <v/>
      </c>
      <c r="I158" s="33" t="str">
        <f aca="false">IF(OR(E158="",G158="",E158=0),"",G158*60/E158)</f>
        <v/>
      </c>
      <c r="J158" s="34" t="str">
        <f aca="false">IF(B158="","",IFERROR(INDEX(Lists!$C$5:$C$15,MATCH(B158,Lists!$A$5:$A$15,0)),""))</f>
        <v/>
      </c>
      <c r="K158" s="29" t="str">
        <f aca="false">IF(OR(I158="",J158=""),"",IF(I158&gt;J158*1.1,"Slow","OK"))</f>
        <v/>
      </c>
      <c r="L158" s="30"/>
    </row>
    <row r="159" customFormat="false" ht="15" hidden="false" customHeight="false" outlineLevel="0" collapsed="false">
      <c r="A159" s="27"/>
      <c r="B159" s="28"/>
      <c r="C159" s="29" t="str">
        <f aca="false">IF(B159="","",IFERROR(INDEX(Lists!$B$5:$B$15,MATCH(B159,Lists!$A$5:$A$15,0)),""))</f>
        <v/>
      </c>
      <c r="D159" s="30"/>
      <c r="E159" s="28"/>
      <c r="F159" s="28"/>
      <c r="G159" s="31"/>
      <c r="H159" s="32" t="str">
        <f aca="false">IF(OR(E159="",F159="",E159=0),"",F159/E159)</f>
        <v/>
      </c>
      <c r="I159" s="33" t="str">
        <f aca="false">IF(OR(E159="",G159="",E159=0),"",G159*60/E159)</f>
        <v/>
      </c>
      <c r="J159" s="34" t="str">
        <f aca="false">IF(B159="","",IFERROR(INDEX(Lists!$C$5:$C$15,MATCH(B159,Lists!$A$5:$A$15,0)),""))</f>
        <v/>
      </c>
      <c r="K159" s="29" t="str">
        <f aca="false">IF(OR(I159="",J159=""),"",IF(I159&gt;J159*1.1,"Slow","OK"))</f>
        <v/>
      </c>
      <c r="L159" s="30"/>
    </row>
    <row r="160" customFormat="false" ht="15" hidden="false" customHeight="false" outlineLevel="0" collapsed="false">
      <c r="A160" s="27"/>
      <c r="B160" s="28"/>
      <c r="C160" s="29" t="str">
        <f aca="false">IF(B160="","",IFERROR(INDEX(Lists!$B$5:$B$15,MATCH(B160,Lists!$A$5:$A$15,0)),""))</f>
        <v/>
      </c>
      <c r="D160" s="30"/>
      <c r="E160" s="28"/>
      <c r="F160" s="28"/>
      <c r="G160" s="31"/>
      <c r="H160" s="32" t="str">
        <f aca="false">IF(OR(E160="",F160="",E160=0),"",F160/E160)</f>
        <v/>
      </c>
      <c r="I160" s="33" t="str">
        <f aca="false">IF(OR(E160="",G160="",E160=0),"",G160*60/E160)</f>
        <v/>
      </c>
      <c r="J160" s="34" t="str">
        <f aca="false">IF(B160="","",IFERROR(INDEX(Lists!$C$5:$C$15,MATCH(B160,Lists!$A$5:$A$15,0)),""))</f>
        <v/>
      </c>
      <c r="K160" s="29" t="str">
        <f aca="false">IF(OR(I160="",J160=""),"",IF(I160&gt;J160*1.1,"Slow","OK"))</f>
        <v/>
      </c>
      <c r="L160" s="30"/>
    </row>
    <row r="161" customFormat="false" ht="15" hidden="false" customHeight="false" outlineLevel="0" collapsed="false">
      <c r="A161" s="27"/>
      <c r="B161" s="28"/>
      <c r="C161" s="29" t="str">
        <f aca="false">IF(B161="","",IFERROR(INDEX(Lists!$B$5:$B$15,MATCH(B161,Lists!$A$5:$A$15,0)),""))</f>
        <v/>
      </c>
      <c r="D161" s="30"/>
      <c r="E161" s="28"/>
      <c r="F161" s="28"/>
      <c r="G161" s="31"/>
      <c r="H161" s="32" t="str">
        <f aca="false">IF(OR(E161="",F161="",E161=0),"",F161/E161)</f>
        <v/>
      </c>
      <c r="I161" s="33" t="str">
        <f aca="false">IF(OR(E161="",G161="",E161=0),"",G161*60/E161)</f>
        <v/>
      </c>
      <c r="J161" s="34" t="str">
        <f aca="false">IF(B161="","",IFERROR(INDEX(Lists!$C$5:$C$15,MATCH(B161,Lists!$A$5:$A$15,0)),""))</f>
        <v/>
      </c>
      <c r="K161" s="29" t="str">
        <f aca="false">IF(OR(I161="",J161=""),"",IF(I161&gt;J161*1.1,"Slow","OK"))</f>
        <v/>
      </c>
      <c r="L161" s="30"/>
    </row>
    <row r="162" customFormat="false" ht="15" hidden="false" customHeight="false" outlineLevel="0" collapsed="false">
      <c r="A162" s="27"/>
      <c r="B162" s="28"/>
      <c r="C162" s="29" t="str">
        <f aca="false">IF(B162="","",IFERROR(INDEX(Lists!$B$5:$B$15,MATCH(B162,Lists!$A$5:$A$15,0)),""))</f>
        <v/>
      </c>
      <c r="D162" s="30"/>
      <c r="E162" s="28"/>
      <c r="F162" s="28"/>
      <c r="G162" s="31"/>
      <c r="H162" s="32" t="str">
        <f aca="false">IF(OR(E162="",F162="",E162=0),"",F162/E162)</f>
        <v/>
      </c>
      <c r="I162" s="33" t="str">
        <f aca="false">IF(OR(E162="",G162="",E162=0),"",G162*60/E162)</f>
        <v/>
      </c>
      <c r="J162" s="34" t="str">
        <f aca="false">IF(B162="","",IFERROR(INDEX(Lists!$C$5:$C$15,MATCH(B162,Lists!$A$5:$A$15,0)),""))</f>
        <v/>
      </c>
      <c r="K162" s="29" t="str">
        <f aca="false">IF(OR(I162="",J162=""),"",IF(I162&gt;J162*1.1,"Slow","OK"))</f>
        <v/>
      </c>
      <c r="L162" s="30"/>
    </row>
    <row r="163" customFormat="false" ht="15" hidden="false" customHeight="false" outlineLevel="0" collapsed="false">
      <c r="A163" s="27"/>
      <c r="B163" s="28"/>
      <c r="C163" s="29" t="str">
        <f aca="false">IF(B163="","",IFERROR(INDEX(Lists!$B$5:$B$15,MATCH(B163,Lists!$A$5:$A$15,0)),""))</f>
        <v/>
      </c>
      <c r="D163" s="30"/>
      <c r="E163" s="28"/>
      <c r="F163" s="28"/>
      <c r="G163" s="31"/>
      <c r="H163" s="32" t="str">
        <f aca="false">IF(OR(E163="",F163="",E163=0),"",F163/E163)</f>
        <v/>
      </c>
      <c r="I163" s="33" t="str">
        <f aca="false">IF(OR(E163="",G163="",E163=0),"",G163*60/E163)</f>
        <v/>
      </c>
      <c r="J163" s="34" t="str">
        <f aca="false">IF(B163="","",IFERROR(INDEX(Lists!$C$5:$C$15,MATCH(B163,Lists!$A$5:$A$15,0)),""))</f>
        <v/>
      </c>
      <c r="K163" s="29" t="str">
        <f aca="false">IF(OR(I163="",J163=""),"",IF(I163&gt;J163*1.1,"Slow","OK"))</f>
        <v/>
      </c>
      <c r="L163" s="30"/>
    </row>
    <row r="164" customFormat="false" ht="15" hidden="false" customHeight="false" outlineLevel="0" collapsed="false">
      <c r="A164" s="27"/>
      <c r="B164" s="28"/>
      <c r="C164" s="29" t="str">
        <f aca="false">IF(B164="","",IFERROR(INDEX(Lists!$B$5:$B$15,MATCH(B164,Lists!$A$5:$A$15,0)),""))</f>
        <v/>
      </c>
      <c r="D164" s="30"/>
      <c r="E164" s="28"/>
      <c r="F164" s="28"/>
      <c r="G164" s="31"/>
      <c r="H164" s="32" t="str">
        <f aca="false">IF(OR(E164="",F164="",E164=0),"",F164/E164)</f>
        <v/>
      </c>
      <c r="I164" s="33" t="str">
        <f aca="false">IF(OR(E164="",G164="",E164=0),"",G164*60/E164)</f>
        <v/>
      </c>
      <c r="J164" s="34" t="str">
        <f aca="false">IF(B164="","",IFERROR(INDEX(Lists!$C$5:$C$15,MATCH(B164,Lists!$A$5:$A$15,0)),""))</f>
        <v/>
      </c>
      <c r="K164" s="29" t="str">
        <f aca="false">IF(OR(I164="",J164=""),"",IF(I164&gt;J164*1.1,"Slow","OK"))</f>
        <v/>
      </c>
      <c r="L164" s="30"/>
    </row>
    <row r="165" customFormat="false" ht="15" hidden="false" customHeight="false" outlineLevel="0" collapsed="false">
      <c r="A165" s="27"/>
      <c r="B165" s="28"/>
      <c r="C165" s="29" t="str">
        <f aca="false">IF(B165="","",IFERROR(INDEX(Lists!$B$5:$B$15,MATCH(B165,Lists!$A$5:$A$15,0)),""))</f>
        <v/>
      </c>
      <c r="D165" s="30"/>
      <c r="E165" s="28"/>
      <c r="F165" s="28"/>
      <c r="G165" s="31"/>
      <c r="H165" s="32" t="str">
        <f aca="false">IF(OR(E165="",F165="",E165=0),"",F165/E165)</f>
        <v/>
      </c>
      <c r="I165" s="33" t="str">
        <f aca="false">IF(OR(E165="",G165="",E165=0),"",G165*60/E165)</f>
        <v/>
      </c>
      <c r="J165" s="34" t="str">
        <f aca="false">IF(B165="","",IFERROR(INDEX(Lists!$C$5:$C$15,MATCH(B165,Lists!$A$5:$A$15,0)),""))</f>
        <v/>
      </c>
      <c r="K165" s="29" t="str">
        <f aca="false">IF(OR(I165="",J165=""),"",IF(I165&gt;J165*1.1,"Slow","OK"))</f>
        <v/>
      </c>
      <c r="L165" s="30"/>
    </row>
    <row r="166" customFormat="false" ht="15" hidden="false" customHeight="false" outlineLevel="0" collapsed="false">
      <c r="A166" s="27"/>
      <c r="B166" s="28"/>
      <c r="C166" s="29" t="str">
        <f aca="false">IF(B166="","",IFERROR(INDEX(Lists!$B$5:$B$15,MATCH(B166,Lists!$A$5:$A$15,0)),""))</f>
        <v/>
      </c>
      <c r="D166" s="30"/>
      <c r="E166" s="28"/>
      <c r="F166" s="28"/>
      <c r="G166" s="31"/>
      <c r="H166" s="32" t="str">
        <f aca="false">IF(OR(E166="",F166="",E166=0),"",F166/E166)</f>
        <v/>
      </c>
      <c r="I166" s="33" t="str">
        <f aca="false">IF(OR(E166="",G166="",E166=0),"",G166*60/E166)</f>
        <v/>
      </c>
      <c r="J166" s="34" t="str">
        <f aca="false">IF(B166="","",IFERROR(INDEX(Lists!$C$5:$C$15,MATCH(B166,Lists!$A$5:$A$15,0)),""))</f>
        <v/>
      </c>
      <c r="K166" s="29" t="str">
        <f aca="false">IF(OR(I166="",J166=""),"",IF(I166&gt;J166*1.1,"Slow","OK"))</f>
        <v/>
      </c>
      <c r="L166" s="30"/>
    </row>
    <row r="167" customFormat="false" ht="15" hidden="false" customHeight="false" outlineLevel="0" collapsed="false">
      <c r="A167" s="27"/>
      <c r="B167" s="28"/>
      <c r="C167" s="29" t="str">
        <f aca="false">IF(B167="","",IFERROR(INDEX(Lists!$B$5:$B$15,MATCH(B167,Lists!$A$5:$A$15,0)),""))</f>
        <v/>
      </c>
      <c r="D167" s="30"/>
      <c r="E167" s="28"/>
      <c r="F167" s="28"/>
      <c r="G167" s="31"/>
      <c r="H167" s="32" t="str">
        <f aca="false">IF(OR(E167="",F167="",E167=0),"",F167/E167)</f>
        <v/>
      </c>
      <c r="I167" s="33" t="str">
        <f aca="false">IF(OR(E167="",G167="",E167=0),"",G167*60/E167)</f>
        <v/>
      </c>
      <c r="J167" s="34" t="str">
        <f aca="false">IF(B167="","",IFERROR(INDEX(Lists!$C$5:$C$15,MATCH(B167,Lists!$A$5:$A$15,0)),""))</f>
        <v/>
      </c>
      <c r="K167" s="29" t="str">
        <f aca="false">IF(OR(I167="",J167=""),"",IF(I167&gt;J167*1.1,"Slow","OK"))</f>
        <v/>
      </c>
      <c r="L167" s="30"/>
    </row>
    <row r="168" customFormat="false" ht="15" hidden="false" customHeight="false" outlineLevel="0" collapsed="false">
      <c r="A168" s="27"/>
      <c r="B168" s="28"/>
      <c r="C168" s="29" t="str">
        <f aca="false">IF(B168="","",IFERROR(INDEX(Lists!$B$5:$B$15,MATCH(B168,Lists!$A$5:$A$15,0)),""))</f>
        <v/>
      </c>
      <c r="D168" s="30"/>
      <c r="E168" s="28"/>
      <c r="F168" s="28"/>
      <c r="G168" s="31"/>
      <c r="H168" s="32" t="str">
        <f aca="false">IF(OR(E168="",F168="",E168=0),"",F168/E168)</f>
        <v/>
      </c>
      <c r="I168" s="33" t="str">
        <f aca="false">IF(OR(E168="",G168="",E168=0),"",G168*60/E168)</f>
        <v/>
      </c>
      <c r="J168" s="34" t="str">
        <f aca="false">IF(B168="","",IFERROR(INDEX(Lists!$C$5:$C$15,MATCH(B168,Lists!$A$5:$A$15,0)),""))</f>
        <v/>
      </c>
      <c r="K168" s="29" t="str">
        <f aca="false">IF(OR(I168="",J168=""),"",IF(I168&gt;J168*1.1,"Slow","OK"))</f>
        <v/>
      </c>
      <c r="L168" s="30"/>
    </row>
    <row r="169" customFormat="false" ht="15" hidden="false" customHeight="false" outlineLevel="0" collapsed="false">
      <c r="A169" s="27"/>
      <c r="B169" s="28"/>
      <c r="C169" s="29" t="str">
        <f aca="false">IF(B169="","",IFERROR(INDEX(Lists!$B$5:$B$15,MATCH(B169,Lists!$A$5:$A$15,0)),""))</f>
        <v/>
      </c>
      <c r="D169" s="30"/>
      <c r="E169" s="28"/>
      <c r="F169" s="28"/>
      <c r="G169" s="31"/>
      <c r="H169" s="32" t="str">
        <f aca="false">IF(OR(E169="",F169="",E169=0),"",F169/E169)</f>
        <v/>
      </c>
      <c r="I169" s="33" t="str">
        <f aca="false">IF(OR(E169="",G169="",E169=0),"",G169*60/E169)</f>
        <v/>
      </c>
      <c r="J169" s="34" t="str">
        <f aca="false">IF(B169="","",IFERROR(INDEX(Lists!$C$5:$C$15,MATCH(B169,Lists!$A$5:$A$15,0)),""))</f>
        <v/>
      </c>
      <c r="K169" s="29" t="str">
        <f aca="false">IF(OR(I169="",J169=""),"",IF(I169&gt;J169*1.1,"Slow","OK"))</f>
        <v/>
      </c>
      <c r="L169" s="30"/>
    </row>
    <row r="170" customFormat="false" ht="15" hidden="false" customHeight="false" outlineLevel="0" collapsed="false">
      <c r="A170" s="27"/>
      <c r="B170" s="28"/>
      <c r="C170" s="29" t="str">
        <f aca="false">IF(B170="","",IFERROR(INDEX(Lists!$B$5:$B$15,MATCH(B170,Lists!$A$5:$A$15,0)),""))</f>
        <v/>
      </c>
      <c r="D170" s="30"/>
      <c r="E170" s="28"/>
      <c r="F170" s="28"/>
      <c r="G170" s="31"/>
      <c r="H170" s="32" t="str">
        <f aca="false">IF(OR(E170="",F170="",E170=0),"",F170/E170)</f>
        <v/>
      </c>
      <c r="I170" s="33" t="str">
        <f aca="false">IF(OR(E170="",G170="",E170=0),"",G170*60/E170)</f>
        <v/>
      </c>
      <c r="J170" s="34" t="str">
        <f aca="false">IF(B170="","",IFERROR(INDEX(Lists!$C$5:$C$15,MATCH(B170,Lists!$A$5:$A$15,0)),""))</f>
        <v/>
      </c>
      <c r="K170" s="29" t="str">
        <f aca="false">IF(OR(I170="",J170=""),"",IF(I170&gt;J170*1.1,"Slow","OK"))</f>
        <v/>
      </c>
      <c r="L170" s="30"/>
    </row>
    <row r="171" customFormat="false" ht="15" hidden="false" customHeight="false" outlineLevel="0" collapsed="false">
      <c r="A171" s="27"/>
      <c r="B171" s="28"/>
      <c r="C171" s="29" t="str">
        <f aca="false">IF(B171="","",IFERROR(INDEX(Lists!$B$5:$B$15,MATCH(B171,Lists!$A$5:$A$15,0)),""))</f>
        <v/>
      </c>
      <c r="D171" s="30"/>
      <c r="E171" s="28"/>
      <c r="F171" s="28"/>
      <c r="G171" s="31"/>
      <c r="H171" s="32" t="str">
        <f aca="false">IF(OR(E171="",F171="",E171=0),"",F171/E171)</f>
        <v/>
      </c>
      <c r="I171" s="33" t="str">
        <f aca="false">IF(OR(E171="",G171="",E171=0),"",G171*60/E171)</f>
        <v/>
      </c>
      <c r="J171" s="34" t="str">
        <f aca="false">IF(B171="","",IFERROR(INDEX(Lists!$C$5:$C$15,MATCH(B171,Lists!$A$5:$A$15,0)),""))</f>
        <v/>
      </c>
      <c r="K171" s="29" t="str">
        <f aca="false">IF(OR(I171="",J171=""),"",IF(I171&gt;J171*1.1,"Slow","OK"))</f>
        <v/>
      </c>
      <c r="L171" s="30"/>
    </row>
    <row r="172" customFormat="false" ht="15" hidden="false" customHeight="false" outlineLevel="0" collapsed="false">
      <c r="A172" s="27"/>
      <c r="B172" s="28"/>
      <c r="C172" s="29" t="str">
        <f aca="false">IF(B172="","",IFERROR(INDEX(Lists!$B$5:$B$15,MATCH(B172,Lists!$A$5:$A$15,0)),""))</f>
        <v/>
      </c>
      <c r="D172" s="30"/>
      <c r="E172" s="28"/>
      <c r="F172" s="28"/>
      <c r="G172" s="31"/>
      <c r="H172" s="32" t="str">
        <f aca="false">IF(OR(E172="",F172="",E172=0),"",F172/E172)</f>
        <v/>
      </c>
      <c r="I172" s="33" t="str">
        <f aca="false">IF(OR(E172="",G172="",E172=0),"",G172*60/E172)</f>
        <v/>
      </c>
      <c r="J172" s="34" t="str">
        <f aca="false">IF(B172="","",IFERROR(INDEX(Lists!$C$5:$C$15,MATCH(B172,Lists!$A$5:$A$15,0)),""))</f>
        <v/>
      </c>
      <c r="K172" s="29" t="str">
        <f aca="false">IF(OR(I172="",J172=""),"",IF(I172&gt;J172*1.1,"Slow","OK"))</f>
        <v/>
      </c>
      <c r="L172" s="30"/>
    </row>
    <row r="173" customFormat="false" ht="15" hidden="false" customHeight="false" outlineLevel="0" collapsed="false">
      <c r="A173" s="27"/>
      <c r="B173" s="28"/>
      <c r="C173" s="29" t="str">
        <f aca="false">IF(B173="","",IFERROR(INDEX(Lists!$B$5:$B$15,MATCH(B173,Lists!$A$5:$A$15,0)),""))</f>
        <v/>
      </c>
      <c r="D173" s="30"/>
      <c r="E173" s="28"/>
      <c r="F173" s="28"/>
      <c r="G173" s="31"/>
      <c r="H173" s="32" t="str">
        <f aca="false">IF(OR(E173="",F173="",E173=0),"",F173/E173)</f>
        <v/>
      </c>
      <c r="I173" s="33" t="str">
        <f aca="false">IF(OR(E173="",G173="",E173=0),"",G173*60/E173)</f>
        <v/>
      </c>
      <c r="J173" s="34" t="str">
        <f aca="false">IF(B173="","",IFERROR(INDEX(Lists!$C$5:$C$15,MATCH(B173,Lists!$A$5:$A$15,0)),""))</f>
        <v/>
      </c>
      <c r="K173" s="29" t="str">
        <f aca="false">IF(OR(I173="",J173=""),"",IF(I173&gt;J173*1.1,"Slow","OK"))</f>
        <v/>
      </c>
      <c r="L173" s="30"/>
    </row>
    <row r="174" customFormat="false" ht="15" hidden="false" customHeight="false" outlineLevel="0" collapsed="false">
      <c r="A174" s="27"/>
      <c r="B174" s="28"/>
      <c r="C174" s="29" t="str">
        <f aca="false">IF(B174="","",IFERROR(INDEX(Lists!$B$5:$B$15,MATCH(B174,Lists!$A$5:$A$15,0)),""))</f>
        <v/>
      </c>
      <c r="D174" s="30"/>
      <c r="E174" s="28"/>
      <c r="F174" s="28"/>
      <c r="G174" s="31"/>
      <c r="H174" s="32" t="str">
        <f aca="false">IF(OR(E174="",F174="",E174=0),"",F174/E174)</f>
        <v/>
      </c>
      <c r="I174" s="33" t="str">
        <f aca="false">IF(OR(E174="",G174="",E174=0),"",G174*60/E174)</f>
        <v/>
      </c>
      <c r="J174" s="34" t="str">
        <f aca="false">IF(B174="","",IFERROR(INDEX(Lists!$C$5:$C$15,MATCH(B174,Lists!$A$5:$A$15,0)),""))</f>
        <v/>
      </c>
      <c r="K174" s="29" t="str">
        <f aca="false">IF(OR(I174="",J174=""),"",IF(I174&gt;J174*1.1,"Slow","OK"))</f>
        <v/>
      </c>
      <c r="L174" s="30"/>
    </row>
    <row r="175" customFormat="false" ht="15" hidden="false" customHeight="false" outlineLevel="0" collapsed="false">
      <c r="A175" s="27"/>
      <c r="B175" s="28"/>
      <c r="C175" s="29" t="str">
        <f aca="false">IF(B175="","",IFERROR(INDEX(Lists!$B$5:$B$15,MATCH(B175,Lists!$A$5:$A$15,0)),""))</f>
        <v/>
      </c>
      <c r="D175" s="30"/>
      <c r="E175" s="28"/>
      <c r="F175" s="28"/>
      <c r="G175" s="31"/>
      <c r="H175" s="32" t="str">
        <f aca="false">IF(OR(E175="",F175="",E175=0),"",F175/E175)</f>
        <v/>
      </c>
      <c r="I175" s="33" t="str">
        <f aca="false">IF(OR(E175="",G175="",E175=0),"",G175*60/E175)</f>
        <v/>
      </c>
      <c r="J175" s="34" t="str">
        <f aca="false">IF(B175="","",IFERROR(INDEX(Lists!$C$5:$C$15,MATCH(B175,Lists!$A$5:$A$15,0)),""))</f>
        <v/>
      </c>
      <c r="K175" s="29" t="str">
        <f aca="false">IF(OR(I175="",J175=""),"",IF(I175&gt;J175*1.1,"Slow","OK"))</f>
        <v/>
      </c>
      <c r="L175" s="30"/>
    </row>
    <row r="176" customFormat="false" ht="15" hidden="false" customHeight="false" outlineLevel="0" collapsed="false">
      <c r="A176" s="27"/>
      <c r="B176" s="28"/>
      <c r="C176" s="29" t="str">
        <f aca="false">IF(B176="","",IFERROR(INDEX(Lists!$B$5:$B$15,MATCH(B176,Lists!$A$5:$A$15,0)),""))</f>
        <v/>
      </c>
      <c r="D176" s="30"/>
      <c r="E176" s="28"/>
      <c r="F176" s="28"/>
      <c r="G176" s="31"/>
      <c r="H176" s="32" t="str">
        <f aca="false">IF(OR(E176="",F176="",E176=0),"",F176/E176)</f>
        <v/>
      </c>
      <c r="I176" s="33" t="str">
        <f aca="false">IF(OR(E176="",G176="",E176=0),"",G176*60/E176)</f>
        <v/>
      </c>
      <c r="J176" s="34" t="str">
        <f aca="false">IF(B176="","",IFERROR(INDEX(Lists!$C$5:$C$15,MATCH(B176,Lists!$A$5:$A$15,0)),""))</f>
        <v/>
      </c>
      <c r="K176" s="29" t="str">
        <f aca="false">IF(OR(I176="",J176=""),"",IF(I176&gt;J176*1.1,"Slow","OK"))</f>
        <v/>
      </c>
      <c r="L176" s="30"/>
    </row>
    <row r="177" customFormat="false" ht="15" hidden="false" customHeight="false" outlineLevel="0" collapsed="false">
      <c r="A177" s="27"/>
      <c r="B177" s="28"/>
      <c r="C177" s="29" t="str">
        <f aca="false">IF(B177="","",IFERROR(INDEX(Lists!$B$5:$B$15,MATCH(B177,Lists!$A$5:$A$15,0)),""))</f>
        <v/>
      </c>
      <c r="D177" s="30"/>
      <c r="E177" s="28"/>
      <c r="F177" s="28"/>
      <c r="G177" s="31"/>
      <c r="H177" s="32" t="str">
        <f aca="false">IF(OR(E177="",F177="",E177=0),"",F177/E177)</f>
        <v/>
      </c>
      <c r="I177" s="33" t="str">
        <f aca="false">IF(OR(E177="",G177="",E177=0),"",G177*60/E177)</f>
        <v/>
      </c>
      <c r="J177" s="34" t="str">
        <f aca="false">IF(B177="","",IFERROR(INDEX(Lists!$C$5:$C$15,MATCH(B177,Lists!$A$5:$A$15,0)),""))</f>
        <v/>
      </c>
      <c r="K177" s="29" t="str">
        <f aca="false">IF(OR(I177="",J177=""),"",IF(I177&gt;J177*1.1,"Slow","OK"))</f>
        <v/>
      </c>
      <c r="L177" s="30"/>
    </row>
    <row r="178" customFormat="false" ht="15" hidden="false" customHeight="false" outlineLevel="0" collapsed="false">
      <c r="A178" s="27"/>
      <c r="B178" s="28"/>
      <c r="C178" s="29" t="str">
        <f aca="false">IF(B178="","",IFERROR(INDEX(Lists!$B$5:$B$15,MATCH(B178,Lists!$A$5:$A$15,0)),""))</f>
        <v/>
      </c>
      <c r="D178" s="30"/>
      <c r="E178" s="28"/>
      <c r="F178" s="28"/>
      <c r="G178" s="31"/>
      <c r="H178" s="32" t="str">
        <f aca="false">IF(OR(E178="",F178="",E178=0),"",F178/E178)</f>
        <v/>
      </c>
      <c r="I178" s="33" t="str">
        <f aca="false">IF(OR(E178="",G178="",E178=0),"",G178*60/E178)</f>
        <v/>
      </c>
      <c r="J178" s="34" t="str">
        <f aca="false">IF(B178="","",IFERROR(INDEX(Lists!$C$5:$C$15,MATCH(B178,Lists!$A$5:$A$15,0)),""))</f>
        <v/>
      </c>
      <c r="K178" s="29" t="str">
        <f aca="false">IF(OR(I178="",J178=""),"",IF(I178&gt;J178*1.1,"Slow","OK"))</f>
        <v/>
      </c>
      <c r="L178" s="30"/>
    </row>
    <row r="179" customFormat="false" ht="15" hidden="false" customHeight="false" outlineLevel="0" collapsed="false">
      <c r="A179" s="27"/>
      <c r="B179" s="28"/>
      <c r="C179" s="29" t="str">
        <f aca="false">IF(B179="","",IFERROR(INDEX(Lists!$B$5:$B$15,MATCH(B179,Lists!$A$5:$A$15,0)),""))</f>
        <v/>
      </c>
      <c r="D179" s="30"/>
      <c r="E179" s="28"/>
      <c r="F179" s="28"/>
      <c r="G179" s="31"/>
      <c r="H179" s="32" t="str">
        <f aca="false">IF(OR(E179="",F179="",E179=0),"",F179/E179)</f>
        <v/>
      </c>
      <c r="I179" s="33" t="str">
        <f aca="false">IF(OR(E179="",G179="",E179=0),"",G179*60/E179)</f>
        <v/>
      </c>
      <c r="J179" s="34" t="str">
        <f aca="false">IF(B179="","",IFERROR(INDEX(Lists!$C$5:$C$15,MATCH(B179,Lists!$A$5:$A$15,0)),""))</f>
        <v/>
      </c>
      <c r="K179" s="29" t="str">
        <f aca="false">IF(OR(I179="",J179=""),"",IF(I179&gt;J179*1.1,"Slow","OK"))</f>
        <v/>
      </c>
      <c r="L179" s="30"/>
    </row>
    <row r="180" customFormat="false" ht="15" hidden="false" customHeight="false" outlineLevel="0" collapsed="false">
      <c r="A180" s="27"/>
      <c r="B180" s="28"/>
      <c r="C180" s="29" t="str">
        <f aca="false">IF(B180="","",IFERROR(INDEX(Lists!$B$5:$B$15,MATCH(B180,Lists!$A$5:$A$15,0)),""))</f>
        <v/>
      </c>
      <c r="D180" s="30"/>
      <c r="E180" s="28"/>
      <c r="F180" s="28"/>
      <c r="G180" s="31"/>
      <c r="H180" s="32" t="str">
        <f aca="false">IF(OR(E180="",F180="",E180=0),"",F180/E180)</f>
        <v/>
      </c>
      <c r="I180" s="33" t="str">
        <f aca="false">IF(OR(E180="",G180="",E180=0),"",G180*60/E180)</f>
        <v/>
      </c>
      <c r="J180" s="34" t="str">
        <f aca="false">IF(B180="","",IFERROR(INDEX(Lists!$C$5:$C$15,MATCH(B180,Lists!$A$5:$A$15,0)),""))</f>
        <v/>
      </c>
      <c r="K180" s="29" t="str">
        <f aca="false">IF(OR(I180="",J180=""),"",IF(I180&gt;J180*1.1,"Slow","OK"))</f>
        <v/>
      </c>
      <c r="L180" s="30"/>
    </row>
    <row r="181" customFormat="false" ht="15" hidden="false" customHeight="false" outlineLevel="0" collapsed="false">
      <c r="A181" s="27"/>
      <c r="B181" s="28"/>
      <c r="C181" s="29" t="str">
        <f aca="false">IF(B181="","",IFERROR(INDEX(Lists!$B$5:$B$15,MATCH(B181,Lists!$A$5:$A$15,0)),""))</f>
        <v/>
      </c>
      <c r="D181" s="30"/>
      <c r="E181" s="28"/>
      <c r="F181" s="28"/>
      <c r="G181" s="31"/>
      <c r="H181" s="32" t="str">
        <f aca="false">IF(OR(E181="",F181="",E181=0),"",F181/E181)</f>
        <v/>
      </c>
      <c r="I181" s="33" t="str">
        <f aca="false">IF(OR(E181="",G181="",E181=0),"",G181*60/E181)</f>
        <v/>
      </c>
      <c r="J181" s="34" t="str">
        <f aca="false">IF(B181="","",IFERROR(INDEX(Lists!$C$5:$C$15,MATCH(B181,Lists!$A$5:$A$15,0)),""))</f>
        <v/>
      </c>
      <c r="K181" s="29" t="str">
        <f aca="false">IF(OR(I181="",J181=""),"",IF(I181&gt;J181*1.1,"Slow","OK"))</f>
        <v/>
      </c>
      <c r="L181" s="30"/>
    </row>
    <row r="182" customFormat="false" ht="15" hidden="false" customHeight="false" outlineLevel="0" collapsed="false">
      <c r="A182" s="27"/>
      <c r="B182" s="28"/>
      <c r="C182" s="29" t="str">
        <f aca="false">IF(B182="","",IFERROR(INDEX(Lists!$B$5:$B$15,MATCH(B182,Lists!$A$5:$A$15,0)),""))</f>
        <v/>
      </c>
      <c r="D182" s="30"/>
      <c r="E182" s="28"/>
      <c r="F182" s="28"/>
      <c r="G182" s="31"/>
      <c r="H182" s="32" t="str">
        <f aca="false">IF(OR(E182="",F182="",E182=0),"",F182/E182)</f>
        <v/>
      </c>
      <c r="I182" s="33" t="str">
        <f aca="false">IF(OR(E182="",G182="",E182=0),"",G182*60/E182)</f>
        <v/>
      </c>
      <c r="J182" s="34" t="str">
        <f aca="false">IF(B182="","",IFERROR(INDEX(Lists!$C$5:$C$15,MATCH(B182,Lists!$A$5:$A$15,0)),""))</f>
        <v/>
      </c>
      <c r="K182" s="29" t="str">
        <f aca="false">IF(OR(I182="",J182=""),"",IF(I182&gt;J182*1.1,"Slow","OK"))</f>
        <v/>
      </c>
      <c r="L182" s="30"/>
    </row>
    <row r="183" customFormat="false" ht="15" hidden="false" customHeight="false" outlineLevel="0" collapsed="false">
      <c r="A183" s="27"/>
      <c r="B183" s="28"/>
      <c r="C183" s="29" t="str">
        <f aca="false">IF(B183="","",IFERROR(INDEX(Lists!$B$5:$B$15,MATCH(B183,Lists!$A$5:$A$15,0)),""))</f>
        <v/>
      </c>
      <c r="D183" s="30"/>
      <c r="E183" s="28"/>
      <c r="F183" s="28"/>
      <c r="G183" s="31"/>
      <c r="H183" s="32" t="str">
        <f aca="false">IF(OR(E183="",F183="",E183=0),"",F183/E183)</f>
        <v/>
      </c>
      <c r="I183" s="33" t="str">
        <f aca="false">IF(OR(E183="",G183="",E183=0),"",G183*60/E183)</f>
        <v/>
      </c>
      <c r="J183" s="34" t="str">
        <f aca="false">IF(B183="","",IFERROR(INDEX(Lists!$C$5:$C$15,MATCH(B183,Lists!$A$5:$A$15,0)),""))</f>
        <v/>
      </c>
      <c r="K183" s="29" t="str">
        <f aca="false">IF(OR(I183="",J183=""),"",IF(I183&gt;J183*1.1,"Slow","OK"))</f>
        <v/>
      </c>
      <c r="L183" s="30"/>
    </row>
    <row r="184" customFormat="false" ht="15" hidden="false" customHeight="false" outlineLevel="0" collapsed="false">
      <c r="A184" s="27"/>
      <c r="B184" s="28"/>
      <c r="C184" s="29" t="str">
        <f aca="false">IF(B184="","",IFERROR(INDEX(Lists!$B$5:$B$15,MATCH(B184,Lists!$A$5:$A$15,0)),""))</f>
        <v/>
      </c>
      <c r="D184" s="30"/>
      <c r="E184" s="28"/>
      <c r="F184" s="28"/>
      <c r="G184" s="31"/>
      <c r="H184" s="32" t="str">
        <f aca="false">IF(OR(E184="",F184="",E184=0),"",F184/E184)</f>
        <v/>
      </c>
      <c r="I184" s="33" t="str">
        <f aca="false">IF(OR(E184="",G184="",E184=0),"",G184*60/E184)</f>
        <v/>
      </c>
      <c r="J184" s="34" t="str">
        <f aca="false">IF(B184="","",IFERROR(INDEX(Lists!$C$5:$C$15,MATCH(B184,Lists!$A$5:$A$15,0)),""))</f>
        <v/>
      </c>
      <c r="K184" s="29" t="str">
        <f aca="false">IF(OR(I184="",J184=""),"",IF(I184&gt;J184*1.1,"Slow","OK"))</f>
        <v/>
      </c>
      <c r="L184" s="30"/>
    </row>
    <row r="185" customFormat="false" ht="15" hidden="false" customHeight="false" outlineLevel="0" collapsed="false">
      <c r="A185" s="27"/>
      <c r="B185" s="28"/>
      <c r="C185" s="29" t="str">
        <f aca="false">IF(B185="","",IFERROR(INDEX(Lists!$B$5:$B$15,MATCH(B185,Lists!$A$5:$A$15,0)),""))</f>
        <v/>
      </c>
      <c r="D185" s="30"/>
      <c r="E185" s="28"/>
      <c r="F185" s="28"/>
      <c r="G185" s="31"/>
      <c r="H185" s="32" t="str">
        <f aca="false">IF(OR(E185="",F185="",E185=0),"",F185/E185)</f>
        <v/>
      </c>
      <c r="I185" s="33" t="str">
        <f aca="false">IF(OR(E185="",G185="",E185=0),"",G185*60/E185)</f>
        <v/>
      </c>
      <c r="J185" s="34" t="str">
        <f aca="false">IF(B185="","",IFERROR(INDEX(Lists!$C$5:$C$15,MATCH(B185,Lists!$A$5:$A$15,0)),""))</f>
        <v/>
      </c>
      <c r="K185" s="29" t="str">
        <f aca="false">IF(OR(I185="",J185=""),"",IF(I185&gt;J185*1.1,"Slow","OK"))</f>
        <v/>
      </c>
      <c r="L185" s="30"/>
    </row>
    <row r="186" customFormat="false" ht="15" hidden="false" customHeight="false" outlineLevel="0" collapsed="false">
      <c r="A186" s="27"/>
      <c r="B186" s="28"/>
      <c r="C186" s="29" t="str">
        <f aca="false">IF(B186="","",IFERROR(INDEX(Lists!$B$5:$B$15,MATCH(B186,Lists!$A$5:$A$15,0)),""))</f>
        <v/>
      </c>
      <c r="D186" s="30"/>
      <c r="E186" s="28"/>
      <c r="F186" s="28"/>
      <c r="G186" s="31"/>
      <c r="H186" s="32" t="str">
        <f aca="false">IF(OR(E186="",F186="",E186=0),"",F186/E186)</f>
        <v/>
      </c>
      <c r="I186" s="33" t="str">
        <f aca="false">IF(OR(E186="",G186="",E186=0),"",G186*60/E186)</f>
        <v/>
      </c>
      <c r="J186" s="34" t="str">
        <f aca="false">IF(B186="","",IFERROR(INDEX(Lists!$C$5:$C$15,MATCH(B186,Lists!$A$5:$A$15,0)),""))</f>
        <v/>
      </c>
      <c r="K186" s="29" t="str">
        <f aca="false">IF(OR(I186="",J186=""),"",IF(I186&gt;J186*1.1,"Slow","OK"))</f>
        <v/>
      </c>
      <c r="L186" s="30"/>
    </row>
    <row r="187" customFormat="false" ht="15" hidden="false" customHeight="false" outlineLevel="0" collapsed="false">
      <c r="A187" s="27"/>
      <c r="B187" s="28"/>
      <c r="C187" s="29" t="str">
        <f aca="false">IF(B187="","",IFERROR(INDEX(Lists!$B$5:$B$15,MATCH(B187,Lists!$A$5:$A$15,0)),""))</f>
        <v/>
      </c>
      <c r="D187" s="30"/>
      <c r="E187" s="28"/>
      <c r="F187" s="28"/>
      <c r="G187" s="31"/>
      <c r="H187" s="32" t="str">
        <f aca="false">IF(OR(E187="",F187="",E187=0),"",F187/E187)</f>
        <v/>
      </c>
      <c r="I187" s="33" t="str">
        <f aca="false">IF(OR(E187="",G187="",E187=0),"",G187*60/E187)</f>
        <v/>
      </c>
      <c r="J187" s="34" t="str">
        <f aca="false">IF(B187="","",IFERROR(INDEX(Lists!$C$5:$C$15,MATCH(B187,Lists!$A$5:$A$15,0)),""))</f>
        <v/>
      </c>
      <c r="K187" s="29" t="str">
        <f aca="false">IF(OR(I187="",J187=""),"",IF(I187&gt;J187*1.1,"Slow","OK"))</f>
        <v/>
      </c>
      <c r="L187" s="30"/>
    </row>
    <row r="188" customFormat="false" ht="15" hidden="false" customHeight="false" outlineLevel="0" collapsed="false">
      <c r="A188" s="27"/>
      <c r="B188" s="28"/>
      <c r="C188" s="29" t="str">
        <f aca="false">IF(B188="","",IFERROR(INDEX(Lists!$B$5:$B$15,MATCH(B188,Lists!$A$5:$A$15,0)),""))</f>
        <v/>
      </c>
      <c r="D188" s="30"/>
      <c r="E188" s="28"/>
      <c r="F188" s="28"/>
      <c r="G188" s="31"/>
      <c r="H188" s="32" t="str">
        <f aca="false">IF(OR(E188="",F188="",E188=0),"",F188/E188)</f>
        <v/>
      </c>
      <c r="I188" s="33" t="str">
        <f aca="false">IF(OR(E188="",G188="",E188=0),"",G188*60/E188)</f>
        <v/>
      </c>
      <c r="J188" s="34" t="str">
        <f aca="false">IF(B188="","",IFERROR(INDEX(Lists!$C$5:$C$15,MATCH(B188,Lists!$A$5:$A$15,0)),""))</f>
        <v/>
      </c>
      <c r="K188" s="29" t="str">
        <f aca="false">IF(OR(I188="",J188=""),"",IF(I188&gt;J188*1.1,"Slow","OK"))</f>
        <v/>
      </c>
      <c r="L188" s="30"/>
    </row>
    <row r="189" customFormat="false" ht="15" hidden="false" customHeight="false" outlineLevel="0" collapsed="false">
      <c r="A189" s="27"/>
      <c r="B189" s="28"/>
      <c r="C189" s="29" t="str">
        <f aca="false">IF(B189="","",IFERROR(INDEX(Lists!$B$5:$B$15,MATCH(B189,Lists!$A$5:$A$15,0)),""))</f>
        <v/>
      </c>
      <c r="D189" s="30"/>
      <c r="E189" s="28"/>
      <c r="F189" s="28"/>
      <c r="G189" s="31"/>
      <c r="H189" s="32" t="str">
        <f aca="false">IF(OR(E189="",F189="",E189=0),"",F189/E189)</f>
        <v/>
      </c>
      <c r="I189" s="33" t="str">
        <f aca="false">IF(OR(E189="",G189="",E189=0),"",G189*60/E189)</f>
        <v/>
      </c>
      <c r="J189" s="34" t="str">
        <f aca="false">IF(B189="","",IFERROR(INDEX(Lists!$C$5:$C$15,MATCH(B189,Lists!$A$5:$A$15,0)),""))</f>
        <v/>
      </c>
      <c r="K189" s="29" t="str">
        <f aca="false">IF(OR(I189="",J189=""),"",IF(I189&gt;J189*1.1,"Slow","OK"))</f>
        <v/>
      </c>
      <c r="L189" s="30"/>
    </row>
    <row r="190" customFormat="false" ht="15" hidden="false" customHeight="false" outlineLevel="0" collapsed="false">
      <c r="A190" s="27"/>
      <c r="B190" s="28"/>
      <c r="C190" s="29" t="str">
        <f aca="false">IF(B190="","",IFERROR(INDEX(Lists!$B$5:$B$15,MATCH(B190,Lists!$A$5:$A$15,0)),""))</f>
        <v/>
      </c>
      <c r="D190" s="30"/>
      <c r="E190" s="28"/>
      <c r="F190" s="28"/>
      <c r="G190" s="31"/>
      <c r="H190" s="32" t="str">
        <f aca="false">IF(OR(E190="",F190="",E190=0),"",F190/E190)</f>
        <v/>
      </c>
      <c r="I190" s="33" t="str">
        <f aca="false">IF(OR(E190="",G190="",E190=0),"",G190*60/E190)</f>
        <v/>
      </c>
      <c r="J190" s="34" t="str">
        <f aca="false">IF(B190="","",IFERROR(INDEX(Lists!$C$5:$C$15,MATCH(B190,Lists!$A$5:$A$15,0)),""))</f>
        <v/>
      </c>
      <c r="K190" s="29" t="str">
        <f aca="false">IF(OR(I190="",J190=""),"",IF(I190&gt;J190*1.1,"Slow","OK"))</f>
        <v/>
      </c>
      <c r="L190" s="30"/>
    </row>
    <row r="191" customFormat="false" ht="15" hidden="false" customHeight="false" outlineLevel="0" collapsed="false">
      <c r="A191" s="27"/>
      <c r="B191" s="28"/>
      <c r="C191" s="29" t="str">
        <f aca="false">IF(B191="","",IFERROR(INDEX(Lists!$B$5:$B$15,MATCH(B191,Lists!$A$5:$A$15,0)),""))</f>
        <v/>
      </c>
      <c r="D191" s="30"/>
      <c r="E191" s="28"/>
      <c r="F191" s="28"/>
      <c r="G191" s="31"/>
      <c r="H191" s="32" t="str">
        <f aca="false">IF(OR(E191="",F191="",E191=0),"",F191/E191)</f>
        <v/>
      </c>
      <c r="I191" s="33" t="str">
        <f aca="false">IF(OR(E191="",G191="",E191=0),"",G191*60/E191)</f>
        <v/>
      </c>
      <c r="J191" s="34" t="str">
        <f aca="false">IF(B191="","",IFERROR(INDEX(Lists!$C$5:$C$15,MATCH(B191,Lists!$A$5:$A$15,0)),""))</f>
        <v/>
      </c>
      <c r="K191" s="29" t="str">
        <f aca="false">IF(OR(I191="",J191=""),"",IF(I191&gt;J191*1.1,"Slow","OK"))</f>
        <v/>
      </c>
      <c r="L191" s="30"/>
    </row>
    <row r="192" customFormat="false" ht="15" hidden="false" customHeight="false" outlineLevel="0" collapsed="false">
      <c r="A192" s="27"/>
      <c r="B192" s="28"/>
      <c r="C192" s="29" t="str">
        <f aca="false">IF(B192="","",IFERROR(INDEX(Lists!$B$5:$B$15,MATCH(B192,Lists!$A$5:$A$15,0)),""))</f>
        <v/>
      </c>
      <c r="D192" s="30"/>
      <c r="E192" s="28"/>
      <c r="F192" s="28"/>
      <c r="G192" s="31"/>
      <c r="H192" s="32" t="str">
        <f aca="false">IF(OR(E192="",F192="",E192=0),"",F192/E192)</f>
        <v/>
      </c>
      <c r="I192" s="33" t="str">
        <f aca="false">IF(OR(E192="",G192="",E192=0),"",G192*60/E192)</f>
        <v/>
      </c>
      <c r="J192" s="34" t="str">
        <f aca="false">IF(B192="","",IFERROR(INDEX(Lists!$C$5:$C$15,MATCH(B192,Lists!$A$5:$A$15,0)),""))</f>
        <v/>
      </c>
      <c r="K192" s="29" t="str">
        <f aca="false">IF(OR(I192="",J192=""),"",IF(I192&gt;J192*1.1,"Slow","OK"))</f>
        <v/>
      </c>
      <c r="L192" s="30"/>
    </row>
    <row r="193" customFormat="false" ht="15" hidden="false" customHeight="false" outlineLevel="0" collapsed="false">
      <c r="A193" s="27"/>
      <c r="B193" s="28"/>
      <c r="C193" s="29" t="str">
        <f aca="false">IF(B193="","",IFERROR(INDEX(Lists!$B$5:$B$15,MATCH(B193,Lists!$A$5:$A$15,0)),""))</f>
        <v/>
      </c>
      <c r="D193" s="30"/>
      <c r="E193" s="28"/>
      <c r="F193" s="28"/>
      <c r="G193" s="31"/>
      <c r="H193" s="32" t="str">
        <f aca="false">IF(OR(E193="",F193="",E193=0),"",F193/E193)</f>
        <v/>
      </c>
      <c r="I193" s="33" t="str">
        <f aca="false">IF(OR(E193="",G193="",E193=0),"",G193*60/E193)</f>
        <v/>
      </c>
      <c r="J193" s="34" t="str">
        <f aca="false">IF(B193="","",IFERROR(INDEX(Lists!$C$5:$C$15,MATCH(B193,Lists!$A$5:$A$15,0)),""))</f>
        <v/>
      </c>
      <c r="K193" s="29" t="str">
        <f aca="false">IF(OR(I193="",J193=""),"",IF(I193&gt;J193*1.1,"Slow","OK"))</f>
        <v/>
      </c>
      <c r="L193" s="30"/>
    </row>
    <row r="194" customFormat="false" ht="15" hidden="false" customHeight="false" outlineLevel="0" collapsed="false">
      <c r="A194" s="27"/>
      <c r="B194" s="28"/>
      <c r="C194" s="29" t="str">
        <f aca="false">IF(B194="","",IFERROR(INDEX(Lists!$B$5:$B$15,MATCH(B194,Lists!$A$5:$A$15,0)),""))</f>
        <v/>
      </c>
      <c r="D194" s="30"/>
      <c r="E194" s="28"/>
      <c r="F194" s="28"/>
      <c r="G194" s="31"/>
      <c r="H194" s="32" t="str">
        <f aca="false">IF(OR(E194="",F194="",E194=0),"",F194/E194)</f>
        <v/>
      </c>
      <c r="I194" s="33" t="str">
        <f aca="false">IF(OR(E194="",G194="",E194=0),"",G194*60/E194)</f>
        <v/>
      </c>
      <c r="J194" s="34" t="str">
        <f aca="false">IF(B194="","",IFERROR(INDEX(Lists!$C$5:$C$15,MATCH(B194,Lists!$A$5:$A$15,0)),""))</f>
        <v/>
      </c>
      <c r="K194" s="29" t="str">
        <f aca="false">IF(OR(I194="",J194=""),"",IF(I194&gt;J194*1.1,"Slow","OK"))</f>
        <v/>
      </c>
      <c r="L194" s="30"/>
    </row>
    <row r="195" customFormat="false" ht="15" hidden="false" customHeight="false" outlineLevel="0" collapsed="false">
      <c r="A195" s="27"/>
      <c r="B195" s="28"/>
      <c r="C195" s="29" t="str">
        <f aca="false">IF(B195="","",IFERROR(INDEX(Lists!$B$5:$B$15,MATCH(B195,Lists!$A$5:$A$15,0)),""))</f>
        <v/>
      </c>
      <c r="D195" s="30"/>
      <c r="E195" s="28"/>
      <c r="F195" s="28"/>
      <c r="G195" s="31"/>
      <c r="H195" s="32" t="str">
        <f aca="false">IF(OR(E195="",F195="",E195=0),"",F195/E195)</f>
        <v/>
      </c>
      <c r="I195" s="33" t="str">
        <f aca="false">IF(OR(E195="",G195="",E195=0),"",G195*60/E195)</f>
        <v/>
      </c>
      <c r="J195" s="34" t="str">
        <f aca="false">IF(B195="","",IFERROR(INDEX(Lists!$C$5:$C$15,MATCH(B195,Lists!$A$5:$A$15,0)),""))</f>
        <v/>
      </c>
      <c r="K195" s="29" t="str">
        <f aca="false">IF(OR(I195="",J195=""),"",IF(I195&gt;J195*1.1,"Slow","OK"))</f>
        <v/>
      </c>
      <c r="L195" s="30"/>
    </row>
    <row r="196" customFormat="false" ht="15" hidden="false" customHeight="false" outlineLevel="0" collapsed="false">
      <c r="A196" s="27"/>
      <c r="B196" s="28"/>
      <c r="C196" s="29" t="str">
        <f aca="false">IF(B196="","",IFERROR(INDEX(Lists!$B$5:$B$15,MATCH(B196,Lists!$A$5:$A$15,0)),""))</f>
        <v/>
      </c>
      <c r="D196" s="30"/>
      <c r="E196" s="28"/>
      <c r="F196" s="28"/>
      <c r="G196" s="31"/>
      <c r="H196" s="32" t="str">
        <f aca="false">IF(OR(E196="",F196="",E196=0),"",F196/E196)</f>
        <v/>
      </c>
      <c r="I196" s="33" t="str">
        <f aca="false">IF(OR(E196="",G196="",E196=0),"",G196*60/E196)</f>
        <v/>
      </c>
      <c r="J196" s="34" t="str">
        <f aca="false">IF(B196="","",IFERROR(INDEX(Lists!$C$5:$C$15,MATCH(B196,Lists!$A$5:$A$15,0)),""))</f>
        <v/>
      </c>
      <c r="K196" s="29" t="str">
        <f aca="false">IF(OR(I196="",J196=""),"",IF(I196&gt;J196*1.1,"Slow","OK"))</f>
        <v/>
      </c>
      <c r="L196" s="30"/>
    </row>
    <row r="197" customFormat="false" ht="15" hidden="false" customHeight="false" outlineLevel="0" collapsed="false">
      <c r="A197" s="27"/>
      <c r="B197" s="28"/>
      <c r="C197" s="29" t="str">
        <f aca="false">IF(B197="","",IFERROR(INDEX(Lists!$B$5:$B$15,MATCH(B197,Lists!$A$5:$A$15,0)),""))</f>
        <v/>
      </c>
      <c r="D197" s="30"/>
      <c r="E197" s="28"/>
      <c r="F197" s="28"/>
      <c r="G197" s="31"/>
      <c r="H197" s="32" t="str">
        <f aca="false">IF(OR(E197="",F197="",E197=0),"",F197/E197)</f>
        <v/>
      </c>
      <c r="I197" s="33" t="str">
        <f aca="false">IF(OR(E197="",G197="",E197=0),"",G197*60/E197)</f>
        <v/>
      </c>
      <c r="J197" s="34" t="str">
        <f aca="false">IF(B197="","",IFERROR(INDEX(Lists!$C$5:$C$15,MATCH(B197,Lists!$A$5:$A$15,0)),""))</f>
        <v/>
      </c>
      <c r="K197" s="29" t="str">
        <f aca="false">IF(OR(I197="",J197=""),"",IF(I197&gt;J197*1.1,"Slow","OK"))</f>
        <v/>
      </c>
      <c r="L197" s="30"/>
    </row>
    <row r="198" customFormat="false" ht="15" hidden="false" customHeight="false" outlineLevel="0" collapsed="false">
      <c r="A198" s="27"/>
      <c r="B198" s="28"/>
      <c r="C198" s="29" t="str">
        <f aca="false">IF(B198="","",IFERROR(INDEX(Lists!$B$5:$B$15,MATCH(B198,Lists!$A$5:$A$15,0)),""))</f>
        <v/>
      </c>
      <c r="D198" s="30"/>
      <c r="E198" s="28"/>
      <c r="F198" s="28"/>
      <c r="G198" s="31"/>
      <c r="H198" s="32" t="str">
        <f aca="false">IF(OR(E198="",F198="",E198=0),"",F198/E198)</f>
        <v/>
      </c>
      <c r="I198" s="33" t="str">
        <f aca="false">IF(OR(E198="",G198="",E198=0),"",G198*60/E198)</f>
        <v/>
      </c>
      <c r="J198" s="34" t="str">
        <f aca="false">IF(B198="","",IFERROR(INDEX(Lists!$C$5:$C$15,MATCH(B198,Lists!$A$5:$A$15,0)),""))</f>
        <v/>
      </c>
      <c r="K198" s="29" t="str">
        <f aca="false">IF(OR(I198="",J198=""),"",IF(I198&gt;J198*1.1,"Slow","OK"))</f>
        <v/>
      </c>
      <c r="L198" s="30"/>
    </row>
    <row r="199" customFormat="false" ht="15" hidden="false" customHeight="false" outlineLevel="0" collapsed="false">
      <c r="A199" s="27"/>
      <c r="B199" s="28"/>
      <c r="C199" s="29" t="str">
        <f aca="false">IF(B199="","",IFERROR(INDEX(Lists!$B$5:$B$15,MATCH(B199,Lists!$A$5:$A$15,0)),""))</f>
        <v/>
      </c>
      <c r="D199" s="30"/>
      <c r="E199" s="28"/>
      <c r="F199" s="28"/>
      <c r="G199" s="31"/>
      <c r="H199" s="32" t="str">
        <f aca="false">IF(OR(E199="",F199="",E199=0),"",F199/E199)</f>
        <v/>
      </c>
      <c r="I199" s="33" t="str">
        <f aca="false">IF(OR(E199="",G199="",E199=0),"",G199*60/E199)</f>
        <v/>
      </c>
      <c r="J199" s="34" t="str">
        <f aca="false">IF(B199="","",IFERROR(INDEX(Lists!$C$5:$C$15,MATCH(B199,Lists!$A$5:$A$15,0)),""))</f>
        <v/>
      </c>
      <c r="K199" s="29" t="str">
        <f aca="false">IF(OR(I199="",J199=""),"",IF(I199&gt;J199*1.1,"Slow","OK"))</f>
        <v/>
      </c>
      <c r="L199" s="30"/>
    </row>
    <row r="200" customFormat="false" ht="15" hidden="false" customHeight="false" outlineLevel="0" collapsed="false">
      <c r="A200" s="27"/>
      <c r="B200" s="28"/>
      <c r="C200" s="29" t="str">
        <f aca="false">IF(B200="","",IFERROR(INDEX(Lists!$B$5:$B$15,MATCH(B200,Lists!$A$5:$A$15,0)),""))</f>
        <v/>
      </c>
      <c r="D200" s="30"/>
      <c r="E200" s="28"/>
      <c r="F200" s="28"/>
      <c r="G200" s="31"/>
      <c r="H200" s="32" t="str">
        <f aca="false">IF(OR(E200="",F200="",E200=0),"",F200/E200)</f>
        <v/>
      </c>
      <c r="I200" s="33" t="str">
        <f aca="false">IF(OR(E200="",G200="",E200=0),"",G200*60/E200)</f>
        <v/>
      </c>
      <c r="J200" s="34" t="str">
        <f aca="false">IF(B200="","",IFERROR(INDEX(Lists!$C$5:$C$15,MATCH(B200,Lists!$A$5:$A$15,0)),""))</f>
        <v/>
      </c>
      <c r="K200" s="29" t="str">
        <f aca="false">IF(OR(I200="",J200=""),"",IF(I200&gt;J200*1.1,"Slow","OK"))</f>
        <v/>
      </c>
      <c r="L200" s="30"/>
    </row>
    <row r="201" customFormat="false" ht="15" hidden="false" customHeight="false" outlineLevel="0" collapsed="false">
      <c r="A201" s="27"/>
      <c r="B201" s="28"/>
      <c r="C201" s="29" t="str">
        <f aca="false">IF(B201="","",IFERROR(INDEX(Lists!$B$5:$B$15,MATCH(B201,Lists!$A$5:$A$15,0)),""))</f>
        <v/>
      </c>
      <c r="D201" s="30"/>
      <c r="E201" s="28"/>
      <c r="F201" s="28"/>
      <c r="G201" s="31"/>
      <c r="H201" s="32" t="str">
        <f aca="false">IF(OR(E201="",F201="",E201=0),"",F201/E201)</f>
        <v/>
      </c>
      <c r="I201" s="33" t="str">
        <f aca="false">IF(OR(E201="",G201="",E201=0),"",G201*60/E201)</f>
        <v/>
      </c>
      <c r="J201" s="34" t="str">
        <f aca="false">IF(B201="","",IFERROR(INDEX(Lists!$C$5:$C$15,MATCH(B201,Lists!$A$5:$A$15,0)),""))</f>
        <v/>
      </c>
      <c r="K201" s="29" t="str">
        <f aca="false">IF(OR(I201="",J201=""),"",IF(I201&gt;J201*1.1,"Slow","OK"))</f>
        <v/>
      </c>
      <c r="L201" s="30"/>
    </row>
    <row r="202" customFormat="false" ht="15" hidden="false" customHeight="false" outlineLevel="0" collapsed="false">
      <c r="A202" s="27"/>
      <c r="B202" s="28"/>
      <c r="C202" s="29" t="str">
        <f aca="false">IF(B202="","",IFERROR(INDEX(Lists!$B$5:$B$15,MATCH(B202,Lists!$A$5:$A$15,0)),""))</f>
        <v/>
      </c>
      <c r="D202" s="30"/>
      <c r="E202" s="28"/>
      <c r="F202" s="28"/>
      <c r="G202" s="31"/>
      <c r="H202" s="32" t="str">
        <f aca="false">IF(OR(E202="",F202="",E202=0),"",F202/E202)</f>
        <v/>
      </c>
      <c r="I202" s="33" t="str">
        <f aca="false">IF(OR(E202="",G202="",E202=0),"",G202*60/E202)</f>
        <v/>
      </c>
      <c r="J202" s="34" t="str">
        <f aca="false">IF(B202="","",IFERROR(INDEX(Lists!$C$5:$C$15,MATCH(B202,Lists!$A$5:$A$15,0)),""))</f>
        <v/>
      </c>
      <c r="K202" s="29" t="str">
        <f aca="false">IF(OR(I202="",J202=""),"",IF(I202&gt;J202*1.1,"Slow","OK"))</f>
        <v/>
      </c>
      <c r="L202" s="30"/>
    </row>
    <row r="203" customFormat="false" ht="15" hidden="false" customHeight="false" outlineLevel="0" collapsed="false">
      <c r="A203" s="27"/>
      <c r="B203" s="28"/>
      <c r="C203" s="29" t="str">
        <f aca="false">IF(B203="","",IFERROR(INDEX(Lists!$B$5:$B$15,MATCH(B203,Lists!$A$5:$A$15,0)),""))</f>
        <v/>
      </c>
      <c r="D203" s="30"/>
      <c r="E203" s="28"/>
      <c r="F203" s="28"/>
      <c r="G203" s="31"/>
      <c r="H203" s="32" t="str">
        <f aca="false">IF(OR(E203="",F203="",E203=0),"",F203/E203)</f>
        <v/>
      </c>
      <c r="I203" s="33" t="str">
        <f aca="false">IF(OR(E203="",G203="",E203=0),"",G203*60/E203)</f>
        <v/>
      </c>
      <c r="J203" s="34" t="str">
        <f aca="false">IF(B203="","",IFERROR(INDEX(Lists!$C$5:$C$15,MATCH(B203,Lists!$A$5:$A$15,0)),""))</f>
        <v/>
      </c>
      <c r="K203" s="29" t="str">
        <f aca="false">IF(OR(I203="",J203=""),"",IF(I203&gt;J203*1.1,"Slow","OK"))</f>
        <v/>
      </c>
      <c r="L203" s="30"/>
    </row>
    <row r="204" customFormat="false" ht="15" hidden="false" customHeight="false" outlineLevel="0" collapsed="false">
      <c r="A204" s="27"/>
      <c r="B204" s="28"/>
      <c r="C204" s="29" t="str">
        <f aca="false">IF(B204="","",IFERROR(INDEX(Lists!$B$5:$B$15,MATCH(B204,Lists!$A$5:$A$15,0)),""))</f>
        <v/>
      </c>
      <c r="D204" s="30"/>
      <c r="E204" s="28"/>
      <c r="F204" s="28"/>
      <c r="G204" s="31"/>
      <c r="H204" s="32" t="str">
        <f aca="false">IF(OR(E204="",F204="",E204=0),"",F204/E204)</f>
        <v/>
      </c>
      <c r="I204" s="33" t="str">
        <f aca="false">IF(OR(E204="",G204="",E204=0),"",G204*60/E204)</f>
        <v/>
      </c>
      <c r="J204" s="34" t="str">
        <f aca="false">IF(B204="","",IFERROR(INDEX(Lists!$C$5:$C$15,MATCH(B204,Lists!$A$5:$A$15,0)),""))</f>
        <v/>
      </c>
      <c r="K204" s="29" t="str">
        <f aca="false">IF(OR(I204="",J204=""),"",IF(I204&gt;J204*1.1,"Slow","OK"))</f>
        <v/>
      </c>
      <c r="L204" s="30"/>
    </row>
    <row r="205" customFormat="false" ht="15" hidden="false" customHeight="false" outlineLevel="0" collapsed="false">
      <c r="A205" s="27"/>
      <c r="B205" s="28"/>
      <c r="C205" s="29" t="str">
        <f aca="false">IF(B205="","",IFERROR(INDEX(Lists!$B$5:$B$15,MATCH(B205,Lists!$A$5:$A$15,0)),""))</f>
        <v/>
      </c>
      <c r="D205" s="30"/>
      <c r="E205" s="28"/>
      <c r="F205" s="28"/>
      <c r="G205" s="31"/>
      <c r="H205" s="32" t="str">
        <f aca="false">IF(OR(E205="",F205="",E205=0),"",F205/E205)</f>
        <v/>
      </c>
      <c r="I205" s="33" t="str">
        <f aca="false">IF(OR(E205="",G205="",E205=0),"",G205*60/E205)</f>
        <v/>
      </c>
      <c r="J205" s="34" t="str">
        <f aca="false">IF(B205="","",IFERROR(INDEX(Lists!$C$5:$C$15,MATCH(B205,Lists!$A$5:$A$15,0)),""))</f>
        <v/>
      </c>
      <c r="K205" s="29" t="str">
        <f aca="false">IF(OR(I205="",J205=""),"",IF(I205&gt;J205*1.1,"Slow","OK"))</f>
        <v/>
      </c>
      <c r="L205" s="30"/>
    </row>
    <row r="206" customFormat="false" ht="15" hidden="false" customHeight="false" outlineLevel="0" collapsed="false">
      <c r="A206" s="27"/>
      <c r="B206" s="28"/>
      <c r="C206" s="29" t="str">
        <f aca="false">IF(B206="","",IFERROR(INDEX(Lists!$B$5:$B$15,MATCH(B206,Lists!$A$5:$A$15,0)),""))</f>
        <v/>
      </c>
      <c r="D206" s="30"/>
      <c r="E206" s="28"/>
      <c r="F206" s="28"/>
      <c r="G206" s="31"/>
      <c r="H206" s="32" t="str">
        <f aca="false">IF(OR(E206="",F206="",E206=0),"",F206/E206)</f>
        <v/>
      </c>
      <c r="I206" s="33" t="str">
        <f aca="false">IF(OR(E206="",G206="",E206=0),"",G206*60/E206)</f>
        <v/>
      </c>
      <c r="J206" s="34" t="str">
        <f aca="false">IF(B206="","",IFERROR(INDEX(Lists!$C$5:$C$15,MATCH(B206,Lists!$A$5:$A$15,0)),""))</f>
        <v/>
      </c>
      <c r="K206" s="29" t="str">
        <f aca="false">IF(OR(I206="",J206=""),"",IF(I206&gt;J206*1.1,"Slow","OK"))</f>
        <v/>
      </c>
      <c r="L206" s="30"/>
    </row>
    <row r="207" customFormat="false" ht="15" hidden="false" customHeight="false" outlineLevel="0" collapsed="false">
      <c r="A207" s="27"/>
      <c r="B207" s="28"/>
      <c r="C207" s="29" t="str">
        <f aca="false">IF(B207="","",IFERROR(INDEX(Lists!$B$5:$B$15,MATCH(B207,Lists!$A$5:$A$15,0)),""))</f>
        <v/>
      </c>
      <c r="D207" s="30"/>
      <c r="E207" s="28"/>
      <c r="F207" s="28"/>
      <c r="G207" s="31"/>
      <c r="H207" s="32" t="str">
        <f aca="false">IF(OR(E207="",F207="",E207=0),"",F207/E207)</f>
        <v/>
      </c>
      <c r="I207" s="33" t="str">
        <f aca="false">IF(OR(E207="",G207="",E207=0),"",G207*60/E207)</f>
        <v/>
      </c>
      <c r="J207" s="34" t="str">
        <f aca="false">IF(B207="","",IFERROR(INDEX(Lists!$C$5:$C$15,MATCH(B207,Lists!$A$5:$A$15,0)),""))</f>
        <v/>
      </c>
      <c r="K207" s="29" t="str">
        <f aca="false">IF(OR(I207="",J207=""),"",IF(I207&gt;J207*1.1,"Slow","OK"))</f>
        <v/>
      </c>
      <c r="L207" s="30"/>
    </row>
    <row r="208" customFormat="false" ht="15" hidden="false" customHeight="false" outlineLevel="0" collapsed="false">
      <c r="A208" s="27"/>
      <c r="B208" s="28"/>
      <c r="C208" s="29" t="str">
        <f aca="false">IF(B208="","",IFERROR(INDEX(Lists!$B$5:$B$15,MATCH(B208,Lists!$A$5:$A$15,0)),""))</f>
        <v/>
      </c>
      <c r="D208" s="30"/>
      <c r="E208" s="28"/>
      <c r="F208" s="28"/>
      <c r="G208" s="31"/>
      <c r="H208" s="32" t="str">
        <f aca="false">IF(OR(E208="",F208="",E208=0),"",F208/E208)</f>
        <v/>
      </c>
      <c r="I208" s="33" t="str">
        <f aca="false">IF(OR(E208="",G208="",E208=0),"",G208*60/E208)</f>
        <v/>
      </c>
      <c r="J208" s="34" t="str">
        <f aca="false">IF(B208="","",IFERROR(INDEX(Lists!$C$5:$C$15,MATCH(B208,Lists!$A$5:$A$15,0)),""))</f>
        <v/>
      </c>
      <c r="K208" s="29" t="str">
        <f aca="false">IF(OR(I208="",J208=""),"",IF(I208&gt;J208*1.1,"Slow","OK"))</f>
        <v/>
      </c>
      <c r="L208" s="30"/>
    </row>
    <row r="209" customFormat="false" ht="15" hidden="false" customHeight="false" outlineLevel="0" collapsed="false">
      <c r="A209" s="27"/>
      <c r="B209" s="28"/>
      <c r="C209" s="29" t="str">
        <f aca="false">IF(B209="","",IFERROR(INDEX(Lists!$B$5:$B$15,MATCH(B209,Lists!$A$5:$A$15,0)),""))</f>
        <v/>
      </c>
      <c r="D209" s="30"/>
      <c r="E209" s="28"/>
      <c r="F209" s="28"/>
      <c r="G209" s="31"/>
      <c r="H209" s="32" t="str">
        <f aca="false">IF(OR(E209="",F209="",E209=0),"",F209/E209)</f>
        <v/>
      </c>
      <c r="I209" s="33" t="str">
        <f aca="false">IF(OR(E209="",G209="",E209=0),"",G209*60/E209)</f>
        <v/>
      </c>
      <c r="J209" s="34" t="str">
        <f aca="false">IF(B209="","",IFERROR(INDEX(Lists!$C$5:$C$15,MATCH(B209,Lists!$A$5:$A$15,0)),""))</f>
        <v/>
      </c>
      <c r="K209" s="29" t="str">
        <f aca="false">IF(OR(I209="",J209=""),"",IF(I209&gt;J209*1.1,"Slow","OK"))</f>
        <v/>
      </c>
      <c r="L209" s="30"/>
    </row>
    <row r="210" customFormat="false" ht="15" hidden="false" customHeight="false" outlineLevel="0" collapsed="false">
      <c r="A210" s="27"/>
      <c r="B210" s="28"/>
      <c r="C210" s="29" t="str">
        <f aca="false">IF(B210="","",IFERROR(INDEX(Lists!$B$5:$B$15,MATCH(B210,Lists!$A$5:$A$15,0)),""))</f>
        <v/>
      </c>
      <c r="D210" s="30"/>
      <c r="E210" s="28"/>
      <c r="F210" s="28"/>
      <c r="G210" s="31"/>
      <c r="H210" s="32" t="str">
        <f aca="false">IF(OR(E210="",F210="",E210=0),"",F210/E210)</f>
        <v/>
      </c>
      <c r="I210" s="33" t="str">
        <f aca="false">IF(OR(E210="",G210="",E210=0),"",G210*60/E210)</f>
        <v/>
      </c>
      <c r="J210" s="34" t="str">
        <f aca="false">IF(B210="","",IFERROR(INDEX(Lists!$C$5:$C$15,MATCH(B210,Lists!$A$5:$A$15,0)),""))</f>
        <v/>
      </c>
      <c r="K210" s="29" t="str">
        <f aca="false">IF(OR(I210="",J210=""),"",IF(I210&gt;J210*1.1,"Slow","OK"))</f>
        <v/>
      </c>
      <c r="L210" s="30"/>
    </row>
    <row r="211" customFormat="false" ht="15" hidden="false" customHeight="false" outlineLevel="0" collapsed="false">
      <c r="A211" s="27"/>
      <c r="B211" s="28"/>
      <c r="C211" s="29" t="str">
        <f aca="false">IF(B211="","",IFERROR(INDEX(Lists!$B$5:$B$15,MATCH(B211,Lists!$A$5:$A$15,0)),""))</f>
        <v/>
      </c>
      <c r="D211" s="30"/>
      <c r="E211" s="28"/>
      <c r="F211" s="28"/>
      <c r="G211" s="31"/>
      <c r="H211" s="32" t="str">
        <f aca="false">IF(OR(E211="",F211="",E211=0),"",F211/E211)</f>
        <v/>
      </c>
      <c r="I211" s="33" t="str">
        <f aca="false">IF(OR(E211="",G211="",E211=0),"",G211*60/E211)</f>
        <v/>
      </c>
      <c r="J211" s="34" t="str">
        <f aca="false">IF(B211="","",IFERROR(INDEX(Lists!$C$5:$C$15,MATCH(B211,Lists!$A$5:$A$15,0)),""))</f>
        <v/>
      </c>
      <c r="K211" s="29" t="str">
        <f aca="false">IF(OR(I211="",J211=""),"",IF(I211&gt;J211*1.1,"Slow","OK"))</f>
        <v/>
      </c>
      <c r="L211" s="30"/>
    </row>
    <row r="212" customFormat="false" ht="15" hidden="false" customHeight="false" outlineLevel="0" collapsed="false">
      <c r="A212" s="27"/>
      <c r="B212" s="28"/>
      <c r="C212" s="29" t="str">
        <f aca="false">IF(B212="","",IFERROR(INDEX(Lists!$B$5:$B$15,MATCH(B212,Lists!$A$5:$A$15,0)),""))</f>
        <v/>
      </c>
      <c r="D212" s="30"/>
      <c r="E212" s="28"/>
      <c r="F212" s="28"/>
      <c r="G212" s="31"/>
      <c r="H212" s="32" t="str">
        <f aca="false">IF(OR(E212="",F212="",E212=0),"",F212/E212)</f>
        <v/>
      </c>
      <c r="I212" s="33" t="str">
        <f aca="false">IF(OR(E212="",G212="",E212=0),"",G212*60/E212)</f>
        <v/>
      </c>
      <c r="J212" s="34" t="str">
        <f aca="false">IF(B212="","",IFERROR(INDEX(Lists!$C$5:$C$15,MATCH(B212,Lists!$A$5:$A$15,0)),""))</f>
        <v/>
      </c>
      <c r="K212" s="29" t="str">
        <f aca="false">IF(OR(I212="",J212=""),"",IF(I212&gt;J212*1.1,"Slow","OK"))</f>
        <v/>
      </c>
      <c r="L212" s="30"/>
    </row>
    <row r="213" customFormat="false" ht="15" hidden="false" customHeight="false" outlineLevel="0" collapsed="false">
      <c r="A213" s="27"/>
      <c r="B213" s="28"/>
      <c r="C213" s="29" t="str">
        <f aca="false">IF(B213="","",IFERROR(INDEX(Lists!$B$5:$B$15,MATCH(B213,Lists!$A$5:$A$15,0)),""))</f>
        <v/>
      </c>
      <c r="D213" s="30"/>
      <c r="E213" s="28"/>
      <c r="F213" s="28"/>
      <c r="G213" s="31"/>
      <c r="H213" s="32" t="str">
        <f aca="false">IF(OR(E213="",F213="",E213=0),"",F213/E213)</f>
        <v/>
      </c>
      <c r="I213" s="33" t="str">
        <f aca="false">IF(OR(E213="",G213="",E213=0),"",G213*60/E213)</f>
        <v/>
      </c>
      <c r="J213" s="34" t="str">
        <f aca="false">IF(B213="","",IFERROR(INDEX(Lists!$C$5:$C$15,MATCH(B213,Lists!$A$5:$A$15,0)),""))</f>
        <v/>
      </c>
      <c r="K213" s="29" t="str">
        <f aca="false">IF(OR(I213="",J213=""),"",IF(I213&gt;J213*1.1,"Slow","OK"))</f>
        <v/>
      </c>
      <c r="L213" s="30"/>
    </row>
    <row r="214" customFormat="false" ht="15" hidden="false" customHeight="false" outlineLevel="0" collapsed="false">
      <c r="A214" s="27"/>
      <c r="B214" s="28"/>
      <c r="C214" s="29" t="str">
        <f aca="false">IF(B214="","",IFERROR(INDEX(Lists!$B$5:$B$15,MATCH(B214,Lists!$A$5:$A$15,0)),""))</f>
        <v/>
      </c>
      <c r="D214" s="30"/>
      <c r="E214" s="28"/>
      <c r="F214" s="28"/>
      <c r="G214" s="31"/>
      <c r="H214" s="32" t="str">
        <f aca="false">IF(OR(E214="",F214="",E214=0),"",F214/E214)</f>
        <v/>
      </c>
      <c r="I214" s="33" t="str">
        <f aca="false">IF(OR(E214="",G214="",E214=0),"",G214*60/E214)</f>
        <v/>
      </c>
      <c r="J214" s="34" t="str">
        <f aca="false">IF(B214="","",IFERROR(INDEX(Lists!$C$5:$C$15,MATCH(B214,Lists!$A$5:$A$15,0)),""))</f>
        <v/>
      </c>
      <c r="K214" s="29" t="str">
        <f aca="false">IF(OR(I214="",J214=""),"",IF(I214&gt;J214*1.1,"Slow","OK"))</f>
        <v/>
      </c>
      <c r="L214" s="30"/>
    </row>
    <row r="215" customFormat="false" ht="15" hidden="false" customHeight="false" outlineLevel="0" collapsed="false">
      <c r="A215" s="27"/>
      <c r="B215" s="28"/>
      <c r="C215" s="29" t="str">
        <f aca="false">IF(B215="","",IFERROR(INDEX(Lists!$B$5:$B$15,MATCH(B215,Lists!$A$5:$A$15,0)),""))</f>
        <v/>
      </c>
      <c r="D215" s="30"/>
      <c r="E215" s="28"/>
      <c r="F215" s="28"/>
      <c r="G215" s="31"/>
      <c r="H215" s="32" t="str">
        <f aca="false">IF(OR(E215="",F215="",E215=0),"",F215/E215)</f>
        <v/>
      </c>
      <c r="I215" s="33" t="str">
        <f aca="false">IF(OR(E215="",G215="",E215=0),"",G215*60/E215)</f>
        <v/>
      </c>
      <c r="J215" s="34" t="str">
        <f aca="false">IF(B215="","",IFERROR(INDEX(Lists!$C$5:$C$15,MATCH(B215,Lists!$A$5:$A$15,0)),""))</f>
        <v/>
      </c>
      <c r="K215" s="29" t="str">
        <f aca="false">IF(OR(I215="",J215=""),"",IF(I215&gt;J215*1.1,"Slow","OK"))</f>
        <v/>
      </c>
      <c r="L215" s="30"/>
    </row>
    <row r="216" customFormat="false" ht="15" hidden="false" customHeight="false" outlineLevel="0" collapsed="false">
      <c r="A216" s="27"/>
      <c r="B216" s="28"/>
      <c r="C216" s="29" t="str">
        <f aca="false">IF(B216="","",IFERROR(INDEX(Lists!$B$5:$B$15,MATCH(B216,Lists!$A$5:$A$15,0)),""))</f>
        <v/>
      </c>
      <c r="D216" s="30"/>
      <c r="E216" s="28"/>
      <c r="F216" s="28"/>
      <c r="G216" s="31"/>
      <c r="H216" s="32" t="str">
        <f aca="false">IF(OR(E216="",F216="",E216=0),"",F216/E216)</f>
        <v/>
      </c>
      <c r="I216" s="33" t="str">
        <f aca="false">IF(OR(E216="",G216="",E216=0),"",G216*60/E216)</f>
        <v/>
      </c>
      <c r="J216" s="34" t="str">
        <f aca="false">IF(B216="","",IFERROR(INDEX(Lists!$C$5:$C$15,MATCH(B216,Lists!$A$5:$A$15,0)),""))</f>
        <v/>
      </c>
      <c r="K216" s="29" t="str">
        <f aca="false">IF(OR(I216="",J216=""),"",IF(I216&gt;J216*1.1,"Slow","OK"))</f>
        <v/>
      </c>
      <c r="L216" s="30"/>
    </row>
    <row r="217" customFormat="false" ht="15" hidden="false" customHeight="false" outlineLevel="0" collapsed="false">
      <c r="A217" s="27"/>
      <c r="B217" s="28"/>
      <c r="C217" s="29" t="str">
        <f aca="false">IF(B217="","",IFERROR(INDEX(Lists!$B$5:$B$15,MATCH(B217,Lists!$A$5:$A$15,0)),""))</f>
        <v/>
      </c>
      <c r="D217" s="30"/>
      <c r="E217" s="28"/>
      <c r="F217" s="28"/>
      <c r="G217" s="31"/>
      <c r="H217" s="32" t="str">
        <f aca="false">IF(OR(E217="",F217="",E217=0),"",F217/E217)</f>
        <v/>
      </c>
      <c r="I217" s="33" t="str">
        <f aca="false">IF(OR(E217="",G217="",E217=0),"",G217*60/E217)</f>
        <v/>
      </c>
      <c r="J217" s="34" t="str">
        <f aca="false">IF(B217="","",IFERROR(INDEX(Lists!$C$5:$C$15,MATCH(B217,Lists!$A$5:$A$15,0)),""))</f>
        <v/>
      </c>
      <c r="K217" s="29" t="str">
        <f aca="false">IF(OR(I217="",J217=""),"",IF(I217&gt;J217*1.1,"Slow","OK"))</f>
        <v/>
      </c>
      <c r="L217" s="30"/>
    </row>
    <row r="218" customFormat="false" ht="15" hidden="false" customHeight="false" outlineLevel="0" collapsed="false">
      <c r="A218" s="27"/>
      <c r="B218" s="28"/>
      <c r="C218" s="29" t="str">
        <f aca="false">IF(B218="","",IFERROR(INDEX(Lists!$B$5:$B$15,MATCH(B218,Lists!$A$5:$A$15,0)),""))</f>
        <v/>
      </c>
      <c r="D218" s="30"/>
      <c r="E218" s="28"/>
      <c r="F218" s="28"/>
      <c r="G218" s="31"/>
      <c r="H218" s="32" t="str">
        <f aca="false">IF(OR(E218="",F218="",E218=0),"",F218/E218)</f>
        <v/>
      </c>
      <c r="I218" s="33" t="str">
        <f aca="false">IF(OR(E218="",G218="",E218=0),"",G218*60/E218)</f>
        <v/>
      </c>
      <c r="J218" s="34" t="str">
        <f aca="false">IF(B218="","",IFERROR(INDEX(Lists!$C$5:$C$15,MATCH(B218,Lists!$A$5:$A$15,0)),""))</f>
        <v/>
      </c>
      <c r="K218" s="29" t="str">
        <f aca="false">IF(OR(I218="",J218=""),"",IF(I218&gt;J218*1.1,"Slow","OK"))</f>
        <v/>
      </c>
      <c r="L218" s="30"/>
    </row>
    <row r="219" customFormat="false" ht="15" hidden="false" customHeight="false" outlineLevel="0" collapsed="false">
      <c r="A219" s="27"/>
      <c r="B219" s="28"/>
      <c r="C219" s="29" t="str">
        <f aca="false">IF(B219="","",IFERROR(INDEX(Lists!$B$5:$B$15,MATCH(B219,Lists!$A$5:$A$15,0)),""))</f>
        <v/>
      </c>
      <c r="D219" s="30"/>
      <c r="E219" s="28"/>
      <c r="F219" s="28"/>
      <c r="G219" s="31"/>
      <c r="H219" s="32" t="str">
        <f aca="false">IF(OR(E219="",F219="",E219=0),"",F219/E219)</f>
        <v/>
      </c>
      <c r="I219" s="33" t="str">
        <f aca="false">IF(OR(E219="",G219="",E219=0),"",G219*60/E219)</f>
        <v/>
      </c>
      <c r="J219" s="34" t="str">
        <f aca="false">IF(B219="","",IFERROR(INDEX(Lists!$C$5:$C$15,MATCH(B219,Lists!$A$5:$A$15,0)),""))</f>
        <v/>
      </c>
      <c r="K219" s="29" t="str">
        <f aca="false">IF(OR(I219="",J219=""),"",IF(I219&gt;J219*1.1,"Slow","OK"))</f>
        <v/>
      </c>
      <c r="L219" s="30"/>
    </row>
    <row r="220" customFormat="false" ht="15" hidden="false" customHeight="false" outlineLevel="0" collapsed="false">
      <c r="A220" s="27"/>
      <c r="B220" s="28"/>
      <c r="C220" s="29" t="str">
        <f aca="false">IF(B220="","",IFERROR(INDEX(Lists!$B$5:$B$15,MATCH(B220,Lists!$A$5:$A$15,0)),""))</f>
        <v/>
      </c>
      <c r="D220" s="30"/>
      <c r="E220" s="28"/>
      <c r="F220" s="28"/>
      <c r="G220" s="31"/>
      <c r="H220" s="32" t="str">
        <f aca="false">IF(OR(E220="",F220="",E220=0),"",F220/E220)</f>
        <v/>
      </c>
      <c r="I220" s="33" t="str">
        <f aca="false">IF(OR(E220="",G220="",E220=0),"",G220*60/E220)</f>
        <v/>
      </c>
      <c r="J220" s="34" t="str">
        <f aca="false">IF(B220="","",IFERROR(INDEX(Lists!$C$5:$C$15,MATCH(B220,Lists!$A$5:$A$15,0)),""))</f>
        <v/>
      </c>
      <c r="K220" s="29" t="str">
        <f aca="false">IF(OR(I220="",J220=""),"",IF(I220&gt;J220*1.1,"Slow","OK"))</f>
        <v/>
      </c>
      <c r="L220" s="30"/>
    </row>
    <row r="221" customFormat="false" ht="15" hidden="false" customHeight="false" outlineLevel="0" collapsed="false">
      <c r="A221" s="27"/>
      <c r="B221" s="28"/>
      <c r="C221" s="29" t="str">
        <f aca="false">IF(B221="","",IFERROR(INDEX(Lists!$B$5:$B$15,MATCH(B221,Lists!$A$5:$A$15,0)),""))</f>
        <v/>
      </c>
      <c r="D221" s="30"/>
      <c r="E221" s="28"/>
      <c r="F221" s="28"/>
      <c r="G221" s="31"/>
      <c r="H221" s="32" t="str">
        <f aca="false">IF(OR(E221="",F221="",E221=0),"",F221/E221)</f>
        <v/>
      </c>
      <c r="I221" s="33" t="str">
        <f aca="false">IF(OR(E221="",G221="",E221=0),"",G221*60/E221)</f>
        <v/>
      </c>
      <c r="J221" s="34" t="str">
        <f aca="false">IF(B221="","",IFERROR(INDEX(Lists!$C$5:$C$15,MATCH(B221,Lists!$A$5:$A$15,0)),""))</f>
        <v/>
      </c>
      <c r="K221" s="29" t="str">
        <f aca="false">IF(OR(I221="",J221=""),"",IF(I221&gt;J221*1.1,"Slow","OK"))</f>
        <v/>
      </c>
      <c r="L221" s="30"/>
    </row>
    <row r="222" customFormat="false" ht="15" hidden="false" customHeight="false" outlineLevel="0" collapsed="false">
      <c r="A222" s="27"/>
      <c r="B222" s="28"/>
      <c r="C222" s="29" t="str">
        <f aca="false">IF(B222="","",IFERROR(INDEX(Lists!$B$5:$B$15,MATCH(B222,Lists!$A$5:$A$15,0)),""))</f>
        <v/>
      </c>
      <c r="D222" s="30"/>
      <c r="E222" s="28"/>
      <c r="F222" s="28"/>
      <c r="G222" s="31"/>
      <c r="H222" s="32" t="str">
        <f aca="false">IF(OR(E222="",F222="",E222=0),"",F222/E222)</f>
        <v/>
      </c>
      <c r="I222" s="33" t="str">
        <f aca="false">IF(OR(E222="",G222="",E222=0),"",G222*60/E222)</f>
        <v/>
      </c>
      <c r="J222" s="34" t="str">
        <f aca="false">IF(B222="","",IFERROR(INDEX(Lists!$C$5:$C$15,MATCH(B222,Lists!$A$5:$A$15,0)),""))</f>
        <v/>
      </c>
      <c r="K222" s="29" t="str">
        <f aca="false">IF(OR(I222="",J222=""),"",IF(I222&gt;J222*1.1,"Slow","OK"))</f>
        <v/>
      </c>
      <c r="L222" s="30"/>
    </row>
    <row r="223" customFormat="false" ht="15" hidden="false" customHeight="false" outlineLevel="0" collapsed="false">
      <c r="A223" s="27"/>
      <c r="B223" s="28"/>
      <c r="C223" s="29" t="str">
        <f aca="false">IF(B223="","",IFERROR(INDEX(Lists!$B$5:$B$15,MATCH(B223,Lists!$A$5:$A$15,0)),""))</f>
        <v/>
      </c>
      <c r="D223" s="30"/>
      <c r="E223" s="28"/>
      <c r="F223" s="28"/>
      <c r="G223" s="31"/>
      <c r="H223" s="32" t="str">
        <f aca="false">IF(OR(E223="",F223="",E223=0),"",F223/E223)</f>
        <v/>
      </c>
      <c r="I223" s="33" t="str">
        <f aca="false">IF(OR(E223="",G223="",E223=0),"",G223*60/E223)</f>
        <v/>
      </c>
      <c r="J223" s="34" t="str">
        <f aca="false">IF(B223="","",IFERROR(INDEX(Lists!$C$5:$C$15,MATCH(B223,Lists!$A$5:$A$15,0)),""))</f>
        <v/>
      </c>
      <c r="K223" s="29" t="str">
        <f aca="false">IF(OR(I223="",J223=""),"",IF(I223&gt;J223*1.1,"Slow","OK"))</f>
        <v/>
      </c>
      <c r="L223" s="30"/>
    </row>
    <row r="224" customFormat="false" ht="15" hidden="false" customHeight="false" outlineLevel="0" collapsed="false">
      <c r="A224" s="27"/>
      <c r="B224" s="28"/>
      <c r="C224" s="29" t="str">
        <f aca="false">IF(B224="","",IFERROR(INDEX(Lists!$B$5:$B$15,MATCH(B224,Lists!$A$5:$A$15,0)),""))</f>
        <v/>
      </c>
      <c r="D224" s="30"/>
      <c r="E224" s="28"/>
      <c r="F224" s="28"/>
      <c r="G224" s="31"/>
      <c r="H224" s="32" t="str">
        <f aca="false">IF(OR(E224="",F224="",E224=0),"",F224/E224)</f>
        <v/>
      </c>
      <c r="I224" s="33" t="str">
        <f aca="false">IF(OR(E224="",G224="",E224=0),"",G224*60/E224)</f>
        <v/>
      </c>
      <c r="J224" s="34" t="str">
        <f aca="false">IF(B224="","",IFERROR(INDEX(Lists!$C$5:$C$15,MATCH(B224,Lists!$A$5:$A$15,0)),""))</f>
        <v/>
      </c>
      <c r="K224" s="29" t="str">
        <f aca="false">IF(OR(I224="",J224=""),"",IF(I224&gt;J224*1.1,"Slow","OK"))</f>
        <v/>
      </c>
      <c r="L224" s="30"/>
    </row>
    <row r="225" customFormat="false" ht="15" hidden="false" customHeight="false" outlineLevel="0" collapsed="false">
      <c r="A225" s="27"/>
      <c r="B225" s="28"/>
      <c r="C225" s="29" t="str">
        <f aca="false">IF(B225="","",IFERROR(INDEX(Lists!$B$5:$B$15,MATCH(B225,Lists!$A$5:$A$15,0)),""))</f>
        <v/>
      </c>
      <c r="D225" s="30"/>
      <c r="E225" s="28"/>
      <c r="F225" s="28"/>
      <c r="G225" s="31"/>
      <c r="H225" s="32" t="str">
        <f aca="false">IF(OR(E225="",F225="",E225=0),"",F225/E225)</f>
        <v/>
      </c>
      <c r="I225" s="33" t="str">
        <f aca="false">IF(OR(E225="",G225="",E225=0),"",G225*60/E225)</f>
        <v/>
      </c>
      <c r="J225" s="34" t="str">
        <f aca="false">IF(B225="","",IFERROR(INDEX(Lists!$C$5:$C$15,MATCH(B225,Lists!$A$5:$A$15,0)),""))</f>
        <v/>
      </c>
      <c r="K225" s="29" t="str">
        <f aca="false">IF(OR(I225="",J225=""),"",IF(I225&gt;J225*1.1,"Slow","OK"))</f>
        <v/>
      </c>
      <c r="L225" s="30"/>
    </row>
    <row r="226" customFormat="false" ht="15" hidden="false" customHeight="false" outlineLevel="0" collapsed="false">
      <c r="A226" s="27"/>
      <c r="B226" s="28"/>
      <c r="C226" s="29" t="str">
        <f aca="false">IF(B226="","",IFERROR(INDEX(Lists!$B$5:$B$15,MATCH(B226,Lists!$A$5:$A$15,0)),""))</f>
        <v/>
      </c>
      <c r="D226" s="30"/>
      <c r="E226" s="28"/>
      <c r="F226" s="28"/>
      <c r="G226" s="31"/>
      <c r="H226" s="32" t="str">
        <f aca="false">IF(OR(E226="",F226="",E226=0),"",F226/E226)</f>
        <v/>
      </c>
      <c r="I226" s="33" t="str">
        <f aca="false">IF(OR(E226="",G226="",E226=0),"",G226*60/E226)</f>
        <v/>
      </c>
      <c r="J226" s="34" t="str">
        <f aca="false">IF(B226="","",IFERROR(INDEX(Lists!$C$5:$C$15,MATCH(B226,Lists!$A$5:$A$15,0)),""))</f>
        <v/>
      </c>
      <c r="K226" s="29" t="str">
        <f aca="false">IF(OR(I226="",J226=""),"",IF(I226&gt;J226*1.1,"Slow","OK"))</f>
        <v/>
      </c>
      <c r="L226" s="30"/>
    </row>
    <row r="227" customFormat="false" ht="15" hidden="false" customHeight="false" outlineLevel="0" collapsed="false">
      <c r="A227" s="27"/>
      <c r="B227" s="28"/>
      <c r="C227" s="29" t="str">
        <f aca="false">IF(B227="","",IFERROR(INDEX(Lists!$B$5:$B$15,MATCH(B227,Lists!$A$5:$A$15,0)),""))</f>
        <v/>
      </c>
      <c r="D227" s="30"/>
      <c r="E227" s="28"/>
      <c r="F227" s="28"/>
      <c r="G227" s="31"/>
      <c r="H227" s="32" t="str">
        <f aca="false">IF(OR(E227="",F227="",E227=0),"",F227/E227)</f>
        <v/>
      </c>
      <c r="I227" s="33" t="str">
        <f aca="false">IF(OR(E227="",G227="",E227=0),"",G227*60/E227)</f>
        <v/>
      </c>
      <c r="J227" s="34" t="str">
        <f aca="false">IF(B227="","",IFERROR(INDEX(Lists!$C$5:$C$15,MATCH(B227,Lists!$A$5:$A$15,0)),""))</f>
        <v/>
      </c>
      <c r="K227" s="29" t="str">
        <f aca="false">IF(OR(I227="",J227=""),"",IF(I227&gt;J227*1.1,"Slow","OK"))</f>
        <v/>
      </c>
      <c r="L227" s="30"/>
    </row>
    <row r="228" customFormat="false" ht="15" hidden="false" customHeight="false" outlineLevel="0" collapsed="false">
      <c r="A228" s="27"/>
      <c r="B228" s="28"/>
      <c r="C228" s="29" t="str">
        <f aca="false">IF(B228="","",IFERROR(INDEX(Lists!$B$5:$B$15,MATCH(B228,Lists!$A$5:$A$15,0)),""))</f>
        <v/>
      </c>
      <c r="D228" s="30"/>
      <c r="E228" s="28"/>
      <c r="F228" s="28"/>
      <c r="G228" s="31"/>
      <c r="H228" s="32" t="str">
        <f aca="false">IF(OR(E228="",F228="",E228=0),"",F228/E228)</f>
        <v/>
      </c>
      <c r="I228" s="33" t="str">
        <f aca="false">IF(OR(E228="",G228="",E228=0),"",G228*60/E228)</f>
        <v/>
      </c>
      <c r="J228" s="34" t="str">
        <f aca="false">IF(B228="","",IFERROR(INDEX(Lists!$C$5:$C$15,MATCH(B228,Lists!$A$5:$A$15,0)),""))</f>
        <v/>
      </c>
      <c r="K228" s="29" t="str">
        <f aca="false">IF(OR(I228="",J228=""),"",IF(I228&gt;J228*1.1,"Slow","OK"))</f>
        <v/>
      </c>
      <c r="L228" s="30"/>
    </row>
    <row r="229" customFormat="false" ht="15" hidden="false" customHeight="false" outlineLevel="0" collapsed="false">
      <c r="A229" s="27"/>
      <c r="B229" s="28"/>
      <c r="C229" s="29" t="str">
        <f aca="false">IF(B229="","",IFERROR(INDEX(Lists!$B$5:$B$15,MATCH(B229,Lists!$A$5:$A$15,0)),""))</f>
        <v/>
      </c>
      <c r="D229" s="30"/>
      <c r="E229" s="28"/>
      <c r="F229" s="28"/>
      <c r="G229" s="31"/>
      <c r="H229" s="32" t="str">
        <f aca="false">IF(OR(E229="",F229="",E229=0),"",F229/E229)</f>
        <v/>
      </c>
      <c r="I229" s="33" t="str">
        <f aca="false">IF(OR(E229="",G229="",E229=0),"",G229*60/E229)</f>
        <v/>
      </c>
      <c r="J229" s="34" t="str">
        <f aca="false">IF(B229="","",IFERROR(INDEX(Lists!$C$5:$C$15,MATCH(B229,Lists!$A$5:$A$15,0)),""))</f>
        <v/>
      </c>
      <c r="K229" s="29" t="str">
        <f aca="false">IF(OR(I229="",J229=""),"",IF(I229&gt;J229*1.1,"Slow","OK"))</f>
        <v/>
      </c>
      <c r="L229" s="30"/>
    </row>
    <row r="230" customFormat="false" ht="15" hidden="false" customHeight="false" outlineLevel="0" collapsed="false">
      <c r="A230" s="27"/>
      <c r="B230" s="28"/>
      <c r="C230" s="29" t="str">
        <f aca="false">IF(B230="","",IFERROR(INDEX(Lists!$B$5:$B$15,MATCH(B230,Lists!$A$5:$A$15,0)),""))</f>
        <v/>
      </c>
      <c r="D230" s="30"/>
      <c r="E230" s="28"/>
      <c r="F230" s="28"/>
      <c r="G230" s="31"/>
      <c r="H230" s="32" t="str">
        <f aca="false">IF(OR(E230="",F230="",E230=0),"",F230/E230)</f>
        <v/>
      </c>
      <c r="I230" s="33" t="str">
        <f aca="false">IF(OR(E230="",G230="",E230=0),"",G230*60/E230)</f>
        <v/>
      </c>
      <c r="J230" s="34" t="str">
        <f aca="false">IF(B230="","",IFERROR(INDEX(Lists!$C$5:$C$15,MATCH(B230,Lists!$A$5:$A$15,0)),""))</f>
        <v/>
      </c>
      <c r="K230" s="29" t="str">
        <f aca="false">IF(OR(I230="",J230=""),"",IF(I230&gt;J230*1.1,"Slow","OK"))</f>
        <v/>
      </c>
      <c r="L230" s="30"/>
    </row>
    <row r="231" customFormat="false" ht="15" hidden="false" customHeight="false" outlineLevel="0" collapsed="false">
      <c r="A231" s="27"/>
      <c r="B231" s="28"/>
      <c r="C231" s="29" t="str">
        <f aca="false">IF(B231="","",IFERROR(INDEX(Lists!$B$5:$B$15,MATCH(B231,Lists!$A$5:$A$15,0)),""))</f>
        <v/>
      </c>
      <c r="D231" s="30"/>
      <c r="E231" s="28"/>
      <c r="F231" s="28"/>
      <c r="G231" s="31"/>
      <c r="H231" s="32" t="str">
        <f aca="false">IF(OR(E231="",F231="",E231=0),"",F231/E231)</f>
        <v/>
      </c>
      <c r="I231" s="33" t="str">
        <f aca="false">IF(OR(E231="",G231="",E231=0),"",G231*60/E231)</f>
        <v/>
      </c>
      <c r="J231" s="34" t="str">
        <f aca="false">IF(B231="","",IFERROR(INDEX(Lists!$C$5:$C$15,MATCH(B231,Lists!$A$5:$A$15,0)),""))</f>
        <v/>
      </c>
      <c r="K231" s="29" t="str">
        <f aca="false">IF(OR(I231="",J231=""),"",IF(I231&gt;J231*1.1,"Slow","OK"))</f>
        <v/>
      </c>
      <c r="L231" s="30"/>
    </row>
    <row r="232" customFormat="false" ht="15" hidden="false" customHeight="false" outlineLevel="0" collapsed="false">
      <c r="A232" s="27"/>
      <c r="B232" s="28"/>
      <c r="C232" s="29" t="str">
        <f aca="false">IF(B232="","",IFERROR(INDEX(Lists!$B$5:$B$15,MATCH(B232,Lists!$A$5:$A$15,0)),""))</f>
        <v/>
      </c>
      <c r="D232" s="30"/>
      <c r="E232" s="28"/>
      <c r="F232" s="28"/>
      <c r="G232" s="31"/>
      <c r="H232" s="32" t="str">
        <f aca="false">IF(OR(E232="",F232="",E232=0),"",F232/E232)</f>
        <v/>
      </c>
      <c r="I232" s="33" t="str">
        <f aca="false">IF(OR(E232="",G232="",E232=0),"",G232*60/E232)</f>
        <v/>
      </c>
      <c r="J232" s="34" t="str">
        <f aca="false">IF(B232="","",IFERROR(INDEX(Lists!$C$5:$C$15,MATCH(B232,Lists!$A$5:$A$15,0)),""))</f>
        <v/>
      </c>
      <c r="K232" s="29" t="str">
        <f aca="false">IF(OR(I232="",J232=""),"",IF(I232&gt;J232*1.1,"Slow","OK"))</f>
        <v/>
      </c>
      <c r="L232" s="30"/>
    </row>
    <row r="233" customFormat="false" ht="15" hidden="false" customHeight="false" outlineLevel="0" collapsed="false">
      <c r="A233" s="27"/>
      <c r="B233" s="28"/>
      <c r="C233" s="29" t="str">
        <f aca="false">IF(B233="","",IFERROR(INDEX(Lists!$B$5:$B$15,MATCH(B233,Lists!$A$5:$A$15,0)),""))</f>
        <v/>
      </c>
      <c r="D233" s="30"/>
      <c r="E233" s="28"/>
      <c r="F233" s="28"/>
      <c r="G233" s="31"/>
      <c r="H233" s="32" t="str">
        <f aca="false">IF(OR(E233="",F233="",E233=0),"",F233/E233)</f>
        <v/>
      </c>
      <c r="I233" s="33" t="str">
        <f aca="false">IF(OR(E233="",G233="",E233=0),"",G233*60/E233)</f>
        <v/>
      </c>
      <c r="J233" s="34" t="str">
        <f aca="false">IF(B233="","",IFERROR(INDEX(Lists!$C$5:$C$15,MATCH(B233,Lists!$A$5:$A$15,0)),""))</f>
        <v/>
      </c>
      <c r="K233" s="29" t="str">
        <f aca="false">IF(OR(I233="",J233=""),"",IF(I233&gt;J233*1.1,"Slow","OK"))</f>
        <v/>
      </c>
      <c r="L233" s="30"/>
    </row>
    <row r="234" customFormat="false" ht="15" hidden="false" customHeight="false" outlineLevel="0" collapsed="false">
      <c r="A234" s="27"/>
      <c r="B234" s="28"/>
      <c r="C234" s="29" t="str">
        <f aca="false">IF(B234="","",IFERROR(INDEX(Lists!$B$5:$B$15,MATCH(B234,Lists!$A$5:$A$15,0)),""))</f>
        <v/>
      </c>
      <c r="D234" s="30"/>
      <c r="E234" s="28"/>
      <c r="F234" s="28"/>
      <c r="G234" s="31"/>
      <c r="H234" s="32" t="str">
        <f aca="false">IF(OR(E234="",F234="",E234=0),"",F234/E234)</f>
        <v/>
      </c>
      <c r="I234" s="33" t="str">
        <f aca="false">IF(OR(E234="",G234="",E234=0),"",G234*60/E234)</f>
        <v/>
      </c>
      <c r="J234" s="34" t="str">
        <f aca="false">IF(B234="","",IFERROR(INDEX(Lists!$C$5:$C$15,MATCH(B234,Lists!$A$5:$A$15,0)),""))</f>
        <v/>
      </c>
      <c r="K234" s="29" t="str">
        <f aca="false">IF(OR(I234="",J234=""),"",IF(I234&gt;J234*1.1,"Slow","OK"))</f>
        <v/>
      </c>
      <c r="L234" s="30"/>
    </row>
    <row r="235" customFormat="false" ht="15" hidden="false" customHeight="false" outlineLevel="0" collapsed="false">
      <c r="A235" s="27"/>
      <c r="B235" s="28"/>
      <c r="C235" s="29" t="str">
        <f aca="false">IF(B235="","",IFERROR(INDEX(Lists!$B$5:$B$15,MATCH(B235,Lists!$A$5:$A$15,0)),""))</f>
        <v/>
      </c>
      <c r="D235" s="30"/>
      <c r="E235" s="28"/>
      <c r="F235" s="28"/>
      <c r="G235" s="31"/>
      <c r="H235" s="32" t="str">
        <f aca="false">IF(OR(E235="",F235="",E235=0),"",F235/E235)</f>
        <v/>
      </c>
      <c r="I235" s="33" t="str">
        <f aca="false">IF(OR(E235="",G235="",E235=0),"",G235*60/E235)</f>
        <v/>
      </c>
      <c r="J235" s="34" t="str">
        <f aca="false">IF(B235="","",IFERROR(INDEX(Lists!$C$5:$C$15,MATCH(B235,Lists!$A$5:$A$15,0)),""))</f>
        <v/>
      </c>
      <c r="K235" s="29" t="str">
        <f aca="false">IF(OR(I235="",J235=""),"",IF(I235&gt;J235*1.1,"Slow","OK"))</f>
        <v/>
      </c>
      <c r="L235" s="30"/>
    </row>
    <row r="236" customFormat="false" ht="15" hidden="false" customHeight="false" outlineLevel="0" collapsed="false">
      <c r="A236" s="27"/>
      <c r="B236" s="28"/>
      <c r="C236" s="29" t="str">
        <f aca="false">IF(B236="","",IFERROR(INDEX(Lists!$B$5:$B$15,MATCH(B236,Lists!$A$5:$A$15,0)),""))</f>
        <v/>
      </c>
      <c r="D236" s="30"/>
      <c r="E236" s="28"/>
      <c r="F236" s="28"/>
      <c r="G236" s="31"/>
      <c r="H236" s="32" t="str">
        <f aca="false">IF(OR(E236="",F236="",E236=0),"",F236/E236)</f>
        <v/>
      </c>
      <c r="I236" s="33" t="str">
        <f aca="false">IF(OR(E236="",G236="",E236=0),"",G236*60/E236)</f>
        <v/>
      </c>
      <c r="J236" s="34" t="str">
        <f aca="false">IF(B236="","",IFERROR(INDEX(Lists!$C$5:$C$15,MATCH(B236,Lists!$A$5:$A$15,0)),""))</f>
        <v/>
      </c>
      <c r="K236" s="29" t="str">
        <f aca="false">IF(OR(I236="",J236=""),"",IF(I236&gt;J236*1.1,"Slow","OK"))</f>
        <v/>
      </c>
      <c r="L236" s="30"/>
    </row>
    <row r="237" customFormat="false" ht="15" hidden="false" customHeight="false" outlineLevel="0" collapsed="false">
      <c r="A237" s="27"/>
      <c r="B237" s="28"/>
      <c r="C237" s="29" t="str">
        <f aca="false">IF(B237="","",IFERROR(INDEX(Lists!$B$5:$B$15,MATCH(B237,Lists!$A$5:$A$15,0)),""))</f>
        <v/>
      </c>
      <c r="D237" s="30"/>
      <c r="E237" s="28"/>
      <c r="F237" s="28"/>
      <c r="G237" s="31"/>
      <c r="H237" s="32" t="str">
        <f aca="false">IF(OR(E237="",F237="",E237=0),"",F237/E237)</f>
        <v/>
      </c>
      <c r="I237" s="33" t="str">
        <f aca="false">IF(OR(E237="",G237="",E237=0),"",G237*60/E237)</f>
        <v/>
      </c>
      <c r="J237" s="34" t="str">
        <f aca="false">IF(B237="","",IFERROR(INDEX(Lists!$C$5:$C$15,MATCH(B237,Lists!$A$5:$A$15,0)),""))</f>
        <v/>
      </c>
      <c r="K237" s="29" t="str">
        <f aca="false">IF(OR(I237="",J237=""),"",IF(I237&gt;J237*1.1,"Slow","OK"))</f>
        <v/>
      </c>
      <c r="L237" s="30"/>
    </row>
    <row r="238" customFormat="false" ht="15" hidden="false" customHeight="false" outlineLevel="0" collapsed="false">
      <c r="A238" s="27"/>
      <c r="B238" s="28"/>
      <c r="C238" s="29" t="str">
        <f aca="false">IF(B238="","",IFERROR(INDEX(Lists!$B$5:$B$15,MATCH(B238,Lists!$A$5:$A$15,0)),""))</f>
        <v/>
      </c>
      <c r="D238" s="30"/>
      <c r="E238" s="28"/>
      <c r="F238" s="28"/>
      <c r="G238" s="31"/>
      <c r="H238" s="32" t="str">
        <f aca="false">IF(OR(E238="",F238="",E238=0),"",F238/E238)</f>
        <v/>
      </c>
      <c r="I238" s="33" t="str">
        <f aca="false">IF(OR(E238="",G238="",E238=0),"",G238*60/E238)</f>
        <v/>
      </c>
      <c r="J238" s="34" t="str">
        <f aca="false">IF(B238="","",IFERROR(INDEX(Lists!$C$5:$C$15,MATCH(B238,Lists!$A$5:$A$15,0)),""))</f>
        <v/>
      </c>
      <c r="K238" s="29" t="str">
        <f aca="false">IF(OR(I238="",J238=""),"",IF(I238&gt;J238*1.1,"Slow","OK"))</f>
        <v/>
      </c>
      <c r="L238" s="30"/>
    </row>
    <row r="239" customFormat="false" ht="15" hidden="false" customHeight="false" outlineLevel="0" collapsed="false">
      <c r="A239" s="27"/>
      <c r="B239" s="28"/>
      <c r="C239" s="29" t="str">
        <f aca="false">IF(B239="","",IFERROR(INDEX(Lists!$B$5:$B$15,MATCH(B239,Lists!$A$5:$A$15,0)),""))</f>
        <v/>
      </c>
      <c r="D239" s="30"/>
      <c r="E239" s="28"/>
      <c r="F239" s="28"/>
      <c r="G239" s="31"/>
      <c r="H239" s="32" t="str">
        <f aca="false">IF(OR(E239="",F239="",E239=0),"",F239/E239)</f>
        <v/>
      </c>
      <c r="I239" s="33" t="str">
        <f aca="false">IF(OR(E239="",G239="",E239=0),"",G239*60/E239)</f>
        <v/>
      </c>
      <c r="J239" s="34" t="str">
        <f aca="false">IF(B239="","",IFERROR(INDEX(Lists!$C$5:$C$15,MATCH(B239,Lists!$A$5:$A$15,0)),""))</f>
        <v/>
      </c>
      <c r="K239" s="29" t="str">
        <f aca="false">IF(OR(I239="",J239=""),"",IF(I239&gt;J239*1.1,"Slow","OK"))</f>
        <v/>
      </c>
      <c r="L239" s="30"/>
    </row>
    <row r="240" customFormat="false" ht="15" hidden="false" customHeight="false" outlineLevel="0" collapsed="false">
      <c r="A240" s="27"/>
      <c r="B240" s="28"/>
      <c r="C240" s="29" t="str">
        <f aca="false">IF(B240="","",IFERROR(INDEX(Lists!$B$5:$B$15,MATCH(B240,Lists!$A$5:$A$15,0)),""))</f>
        <v/>
      </c>
      <c r="D240" s="30"/>
      <c r="E240" s="28"/>
      <c r="F240" s="28"/>
      <c r="G240" s="31"/>
      <c r="H240" s="32" t="str">
        <f aca="false">IF(OR(E240="",F240="",E240=0),"",F240/E240)</f>
        <v/>
      </c>
      <c r="I240" s="33" t="str">
        <f aca="false">IF(OR(E240="",G240="",E240=0),"",G240*60/E240)</f>
        <v/>
      </c>
      <c r="J240" s="34" t="str">
        <f aca="false">IF(B240="","",IFERROR(INDEX(Lists!$C$5:$C$15,MATCH(B240,Lists!$A$5:$A$15,0)),""))</f>
        <v/>
      </c>
      <c r="K240" s="29" t="str">
        <f aca="false">IF(OR(I240="",J240=""),"",IF(I240&gt;J240*1.1,"Slow","OK"))</f>
        <v/>
      </c>
      <c r="L240" s="30"/>
    </row>
    <row r="241" customFormat="false" ht="15" hidden="false" customHeight="false" outlineLevel="0" collapsed="false">
      <c r="A241" s="27"/>
      <c r="B241" s="28"/>
      <c r="C241" s="29" t="str">
        <f aca="false">IF(B241="","",IFERROR(INDEX(Lists!$B$5:$B$15,MATCH(B241,Lists!$A$5:$A$15,0)),""))</f>
        <v/>
      </c>
      <c r="D241" s="30"/>
      <c r="E241" s="28"/>
      <c r="F241" s="28"/>
      <c r="G241" s="31"/>
      <c r="H241" s="32" t="str">
        <f aca="false">IF(OR(E241="",F241="",E241=0),"",F241/E241)</f>
        <v/>
      </c>
      <c r="I241" s="33" t="str">
        <f aca="false">IF(OR(E241="",G241="",E241=0),"",G241*60/E241)</f>
        <v/>
      </c>
      <c r="J241" s="34" t="str">
        <f aca="false">IF(B241="","",IFERROR(INDEX(Lists!$C$5:$C$15,MATCH(B241,Lists!$A$5:$A$15,0)),""))</f>
        <v/>
      </c>
      <c r="K241" s="29" t="str">
        <f aca="false">IF(OR(I241="",J241=""),"",IF(I241&gt;J241*1.1,"Slow","OK"))</f>
        <v/>
      </c>
      <c r="L241" s="30"/>
    </row>
    <row r="242" customFormat="false" ht="15" hidden="false" customHeight="false" outlineLevel="0" collapsed="false">
      <c r="A242" s="27"/>
      <c r="B242" s="28"/>
      <c r="C242" s="29" t="str">
        <f aca="false">IF(B242="","",IFERROR(INDEX(Lists!$B$5:$B$15,MATCH(B242,Lists!$A$5:$A$15,0)),""))</f>
        <v/>
      </c>
      <c r="D242" s="30"/>
      <c r="E242" s="28"/>
      <c r="F242" s="28"/>
      <c r="G242" s="31"/>
      <c r="H242" s="32" t="str">
        <f aca="false">IF(OR(E242="",F242="",E242=0),"",F242/E242)</f>
        <v/>
      </c>
      <c r="I242" s="33" t="str">
        <f aca="false">IF(OR(E242="",G242="",E242=0),"",G242*60/E242)</f>
        <v/>
      </c>
      <c r="J242" s="34" t="str">
        <f aca="false">IF(B242="","",IFERROR(INDEX(Lists!$C$5:$C$15,MATCH(B242,Lists!$A$5:$A$15,0)),""))</f>
        <v/>
      </c>
      <c r="K242" s="29" t="str">
        <f aca="false">IF(OR(I242="",J242=""),"",IF(I242&gt;J242*1.1,"Slow","OK"))</f>
        <v/>
      </c>
      <c r="L242" s="30"/>
    </row>
    <row r="243" customFormat="false" ht="15" hidden="false" customHeight="false" outlineLevel="0" collapsed="false">
      <c r="A243" s="27"/>
      <c r="B243" s="28"/>
      <c r="C243" s="29" t="str">
        <f aca="false">IF(B243="","",IFERROR(INDEX(Lists!$B$5:$B$15,MATCH(B243,Lists!$A$5:$A$15,0)),""))</f>
        <v/>
      </c>
      <c r="D243" s="30"/>
      <c r="E243" s="28"/>
      <c r="F243" s="28"/>
      <c r="G243" s="31"/>
      <c r="H243" s="32" t="str">
        <f aca="false">IF(OR(E243="",F243="",E243=0),"",F243/E243)</f>
        <v/>
      </c>
      <c r="I243" s="33" t="str">
        <f aca="false">IF(OR(E243="",G243="",E243=0),"",G243*60/E243)</f>
        <v/>
      </c>
      <c r="J243" s="34" t="str">
        <f aca="false">IF(B243="","",IFERROR(INDEX(Lists!$C$5:$C$15,MATCH(B243,Lists!$A$5:$A$15,0)),""))</f>
        <v/>
      </c>
      <c r="K243" s="29" t="str">
        <f aca="false">IF(OR(I243="",J243=""),"",IF(I243&gt;J243*1.1,"Slow","OK"))</f>
        <v/>
      </c>
      <c r="L243" s="30"/>
    </row>
    <row r="244" customFormat="false" ht="15" hidden="false" customHeight="false" outlineLevel="0" collapsed="false">
      <c r="A244" s="27"/>
      <c r="B244" s="28"/>
      <c r="C244" s="29" t="str">
        <f aca="false">IF(B244="","",IFERROR(INDEX(Lists!$B$5:$B$15,MATCH(B244,Lists!$A$5:$A$15,0)),""))</f>
        <v/>
      </c>
      <c r="D244" s="30"/>
      <c r="E244" s="28"/>
      <c r="F244" s="28"/>
      <c r="G244" s="31"/>
      <c r="H244" s="32" t="str">
        <f aca="false">IF(OR(E244="",F244="",E244=0),"",F244/E244)</f>
        <v/>
      </c>
      <c r="I244" s="33" t="str">
        <f aca="false">IF(OR(E244="",G244="",E244=0),"",G244*60/E244)</f>
        <v/>
      </c>
      <c r="J244" s="34" t="str">
        <f aca="false">IF(B244="","",IFERROR(INDEX(Lists!$C$5:$C$15,MATCH(B244,Lists!$A$5:$A$15,0)),""))</f>
        <v/>
      </c>
      <c r="K244" s="29" t="str">
        <f aca="false">IF(OR(I244="",J244=""),"",IF(I244&gt;J244*1.1,"Slow","OK"))</f>
        <v/>
      </c>
      <c r="L244" s="30"/>
    </row>
    <row r="245" customFormat="false" ht="15" hidden="false" customHeight="false" outlineLevel="0" collapsed="false">
      <c r="A245" s="27"/>
      <c r="B245" s="28"/>
      <c r="C245" s="29" t="str">
        <f aca="false">IF(B245="","",IFERROR(INDEX(Lists!$B$5:$B$15,MATCH(B245,Lists!$A$5:$A$15,0)),""))</f>
        <v/>
      </c>
      <c r="D245" s="30"/>
      <c r="E245" s="28"/>
      <c r="F245" s="28"/>
      <c r="G245" s="31"/>
      <c r="H245" s="32" t="str">
        <f aca="false">IF(OR(E245="",F245="",E245=0),"",F245/E245)</f>
        <v/>
      </c>
      <c r="I245" s="33" t="str">
        <f aca="false">IF(OR(E245="",G245="",E245=0),"",G245*60/E245)</f>
        <v/>
      </c>
      <c r="J245" s="34" t="str">
        <f aca="false">IF(B245="","",IFERROR(INDEX(Lists!$C$5:$C$15,MATCH(B245,Lists!$A$5:$A$15,0)),""))</f>
        <v/>
      </c>
      <c r="K245" s="29" t="str">
        <f aca="false">IF(OR(I245="",J245=""),"",IF(I245&gt;J245*1.1,"Slow","OK"))</f>
        <v/>
      </c>
      <c r="L245" s="30"/>
    </row>
    <row r="246" customFormat="false" ht="15" hidden="false" customHeight="false" outlineLevel="0" collapsed="false">
      <c r="A246" s="27"/>
      <c r="B246" s="28"/>
      <c r="C246" s="29" t="str">
        <f aca="false">IF(B246="","",IFERROR(INDEX(Lists!$B$5:$B$15,MATCH(B246,Lists!$A$5:$A$15,0)),""))</f>
        <v/>
      </c>
      <c r="D246" s="30"/>
      <c r="E246" s="28"/>
      <c r="F246" s="28"/>
      <c r="G246" s="31"/>
      <c r="H246" s="32" t="str">
        <f aca="false">IF(OR(E246="",F246="",E246=0),"",F246/E246)</f>
        <v/>
      </c>
      <c r="I246" s="33" t="str">
        <f aca="false">IF(OR(E246="",G246="",E246=0),"",G246*60/E246)</f>
        <v/>
      </c>
      <c r="J246" s="34" t="str">
        <f aca="false">IF(B246="","",IFERROR(INDEX(Lists!$C$5:$C$15,MATCH(B246,Lists!$A$5:$A$15,0)),""))</f>
        <v/>
      </c>
      <c r="K246" s="29" t="str">
        <f aca="false">IF(OR(I246="",J246=""),"",IF(I246&gt;J246*1.1,"Slow","OK"))</f>
        <v/>
      </c>
      <c r="L246" s="30"/>
    </row>
    <row r="247" customFormat="false" ht="15" hidden="false" customHeight="false" outlineLevel="0" collapsed="false">
      <c r="A247" s="27"/>
      <c r="B247" s="28"/>
      <c r="C247" s="29" t="str">
        <f aca="false">IF(B247="","",IFERROR(INDEX(Lists!$B$5:$B$15,MATCH(B247,Lists!$A$5:$A$15,0)),""))</f>
        <v/>
      </c>
      <c r="D247" s="30"/>
      <c r="E247" s="28"/>
      <c r="F247" s="28"/>
      <c r="G247" s="31"/>
      <c r="H247" s="32" t="str">
        <f aca="false">IF(OR(E247="",F247="",E247=0),"",F247/E247)</f>
        <v/>
      </c>
      <c r="I247" s="33" t="str">
        <f aca="false">IF(OR(E247="",G247="",E247=0),"",G247*60/E247)</f>
        <v/>
      </c>
      <c r="J247" s="34" t="str">
        <f aca="false">IF(B247="","",IFERROR(INDEX(Lists!$C$5:$C$15,MATCH(B247,Lists!$A$5:$A$15,0)),""))</f>
        <v/>
      </c>
      <c r="K247" s="29" t="str">
        <f aca="false">IF(OR(I247="",J247=""),"",IF(I247&gt;J247*1.1,"Slow","OK"))</f>
        <v/>
      </c>
      <c r="L247" s="30"/>
    </row>
    <row r="248" customFormat="false" ht="15" hidden="false" customHeight="false" outlineLevel="0" collapsed="false">
      <c r="A248" s="27"/>
      <c r="B248" s="28"/>
      <c r="C248" s="29" t="str">
        <f aca="false">IF(B248="","",IFERROR(INDEX(Lists!$B$5:$B$15,MATCH(B248,Lists!$A$5:$A$15,0)),""))</f>
        <v/>
      </c>
      <c r="D248" s="30"/>
      <c r="E248" s="28"/>
      <c r="F248" s="28"/>
      <c r="G248" s="31"/>
      <c r="H248" s="32" t="str">
        <f aca="false">IF(OR(E248="",F248="",E248=0),"",F248/E248)</f>
        <v/>
      </c>
      <c r="I248" s="33" t="str">
        <f aca="false">IF(OR(E248="",G248="",E248=0),"",G248*60/E248)</f>
        <v/>
      </c>
      <c r="J248" s="34" t="str">
        <f aca="false">IF(B248="","",IFERROR(INDEX(Lists!$C$5:$C$15,MATCH(B248,Lists!$A$5:$A$15,0)),""))</f>
        <v/>
      </c>
      <c r="K248" s="29" t="str">
        <f aca="false">IF(OR(I248="",J248=""),"",IF(I248&gt;J248*1.1,"Slow","OK"))</f>
        <v/>
      </c>
      <c r="L248" s="30"/>
    </row>
    <row r="249" customFormat="false" ht="15" hidden="false" customHeight="false" outlineLevel="0" collapsed="false">
      <c r="A249" s="27"/>
      <c r="B249" s="28"/>
      <c r="C249" s="29" t="str">
        <f aca="false">IF(B249="","",IFERROR(INDEX(Lists!$B$5:$B$15,MATCH(B249,Lists!$A$5:$A$15,0)),""))</f>
        <v/>
      </c>
      <c r="D249" s="30"/>
      <c r="E249" s="28"/>
      <c r="F249" s="28"/>
      <c r="G249" s="31"/>
      <c r="H249" s="32" t="str">
        <f aca="false">IF(OR(E249="",F249="",E249=0),"",F249/E249)</f>
        <v/>
      </c>
      <c r="I249" s="33" t="str">
        <f aca="false">IF(OR(E249="",G249="",E249=0),"",G249*60/E249)</f>
        <v/>
      </c>
      <c r="J249" s="34" t="str">
        <f aca="false">IF(B249="","",IFERROR(INDEX(Lists!$C$5:$C$15,MATCH(B249,Lists!$A$5:$A$15,0)),""))</f>
        <v/>
      </c>
      <c r="K249" s="29" t="str">
        <f aca="false">IF(OR(I249="",J249=""),"",IF(I249&gt;J249*1.1,"Slow","OK"))</f>
        <v/>
      </c>
      <c r="L249" s="30"/>
    </row>
    <row r="250" customFormat="false" ht="15" hidden="false" customHeight="false" outlineLevel="0" collapsed="false">
      <c r="A250" s="27"/>
      <c r="B250" s="28"/>
      <c r="C250" s="29" t="str">
        <f aca="false">IF(B250="","",IFERROR(INDEX(Lists!$B$5:$B$15,MATCH(B250,Lists!$A$5:$A$15,0)),""))</f>
        <v/>
      </c>
      <c r="D250" s="30"/>
      <c r="E250" s="28"/>
      <c r="F250" s="28"/>
      <c r="G250" s="31"/>
      <c r="H250" s="32" t="str">
        <f aca="false">IF(OR(E250="",F250="",E250=0),"",F250/E250)</f>
        <v/>
      </c>
      <c r="I250" s="33" t="str">
        <f aca="false">IF(OR(E250="",G250="",E250=0),"",G250*60/E250)</f>
        <v/>
      </c>
      <c r="J250" s="34" t="str">
        <f aca="false">IF(B250="","",IFERROR(INDEX(Lists!$C$5:$C$15,MATCH(B250,Lists!$A$5:$A$15,0)),""))</f>
        <v/>
      </c>
      <c r="K250" s="29" t="str">
        <f aca="false">IF(OR(I250="",J250=""),"",IF(I250&gt;J250*1.1,"Slow","OK"))</f>
        <v/>
      </c>
      <c r="L250" s="30"/>
    </row>
    <row r="251" customFormat="false" ht="15" hidden="false" customHeight="false" outlineLevel="0" collapsed="false">
      <c r="A251" s="27"/>
      <c r="B251" s="28"/>
      <c r="C251" s="29" t="str">
        <f aca="false">IF(B251="","",IFERROR(INDEX(Lists!$B$5:$B$15,MATCH(B251,Lists!$A$5:$A$15,0)),""))</f>
        <v/>
      </c>
      <c r="D251" s="30"/>
      <c r="E251" s="28"/>
      <c r="F251" s="28"/>
      <c r="G251" s="31"/>
      <c r="H251" s="32" t="str">
        <f aca="false">IF(OR(E251="",F251="",E251=0),"",F251/E251)</f>
        <v/>
      </c>
      <c r="I251" s="33" t="str">
        <f aca="false">IF(OR(E251="",G251="",E251=0),"",G251*60/E251)</f>
        <v/>
      </c>
      <c r="J251" s="34" t="str">
        <f aca="false">IF(B251="","",IFERROR(INDEX(Lists!$C$5:$C$15,MATCH(B251,Lists!$A$5:$A$15,0)),""))</f>
        <v/>
      </c>
      <c r="K251" s="29" t="str">
        <f aca="false">IF(OR(I251="",J251=""),"",IF(I251&gt;J251*1.1,"Slow","OK"))</f>
        <v/>
      </c>
      <c r="L251" s="30"/>
    </row>
    <row r="252" customFormat="false" ht="15" hidden="false" customHeight="false" outlineLevel="0" collapsed="false">
      <c r="A252" s="27"/>
      <c r="B252" s="28"/>
      <c r="C252" s="29" t="str">
        <f aca="false">IF(B252="","",IFERROR(INDEX(Lists!$B$5:$B$15,MATCH(B252,Lists!$A$5:$A$15,0)),""))</f>
        <v/>
      </c>
      <c r="D252" s="30"/>
      <c r="E252" s="28"/>
      <c r="F252" s="28"/>
      <c r="G252" s="31"/>
      <c r="H252" s="32" t="str">
        <f aca="false">IF(OR(E252="",F252="",E252=0),"",F252/E252)</f>
        <v/>
      </c>
      <c r="I252" s="33" t="str">
        <f aca="false">IF(OR(E252="",G252="",E252=0),"",G252*60/E252)</f>
        <v/>
      </c>
      <c r="J252" s="34" t="str">
        <f aca="false">IF(B252="","",IFERROR(INDEX(Lists!$C$5:$C$15,MATCH(B252,Lists!$A$5:$A$15,0)),""))</f>
        <v/>
      </c>
      <c r="K252" s="29" t="str">
        <f aca="false">IF(OR(I252="",J252=""),"",IF(I252&gt;J252*1.1,"Slow","OK"))</f>
        <v/>
      </c>
      <c r="L252" s="30"/>
    </row>
    <row r="253" customFormat="false" ht="15" hidden="false" customHeight="false" outlineLevel="0" collapsed="false">
      <c r="A253" s="27"/>
      <c r="B253" s="28"/>
      <c r="C253" s="29" t="str">
        <f aca="false">IF(B253="","",IFERROR(INDEX(Lists!$B$5:$B$15,MATCH(B253,Lists!$A$5:$A$15,0)),""))</f>
        <v/>
      </c>
      <c r="D253" s="30"/>
      <c r="E253" s="28"/>
      <c r="F253" s="28"/>
      <c r="G253" s="31"/>
      <c r="H253" s="32" t="str">
        <f aca="false">IF(OR(E253="",F253="",E253=0),"",F253/E253)</f>
        <v/>
      </c>
      <c r="I253" s="33" t="str">
        <f aca="false">IF(OR(E253="",G253="",E253=0),"",G253*60/E253)</f>
        <v/>
      </c>
      <c r="J253" s="34" t="str">
        <f aca="false">IF(B253="","",IFERROR(INDEX(Lists!$C$5:$C$15,MATCH(B253,Lists!$A$5:$A$15,0)),""))</f>
        <v/>
      </c>
      <c r="K253" s="29" t="str">
        <f aca="false">IF(OR(I253="",J253=""),"",IF(I253&gt;J253*1.1,"Slow","OK"))</f>
        <v/>
      </c>
      <c r="L253" s="30"/>
    </row>
    <row r="254" customFormat="false" ht="15" hidden="false" customHeight="false" outlineLevel="0" collapsed="false">
      <c r="A254" s="27"/>
      <c r="B254" s="28"/>
      <c r="C254" s="29" t="str">
        <f aca="false">IF(B254="","",IFERROR(INDEX(Lists!$B$5:$B$15,MATCH(B254,Lists!$A$5:$A$15,0)),""))</f>
        <v/>
      </c>
      <c r="D254" s="30"/>
      <c r="E254" s="28"/>
      <c r="F254" s="28"/>
      <c r="G254" s="31"/>
      <c r="H254" s="32" t="str">
        <f aca="false">IF(OR(E254="",F254="",E254=0),"",F254/E254)</f>
        <v/>
      </c>
      <c r="I254" s="33" t="str">
        <f aca="false">IF(OR(E254="",G254="",E254=0),"",G254*60/E254)</f>
        <v/>
      </c>
      <c r="J254" s="34" t="str">
        <f aca="false">IF(B254="","",IFERROR(INDEX(Lists!$C$5:$C$15,MATCH(B254,Lists!$A$5:$A$15,0)),""))</f>
        <v/>
      </c>
      <c r="K254" s="29" t="str">
        <f aca="false">IF(OR(I254="",J254=""),"",IF(I254&gt;J254*1.1,"Slow","OK"))</f>
        <v/>
      </c>
      <c r="L254" s="30"/>
    </row>
    <row r="255" customFormat="false" ht="15" hidden="false" customHeight="false" outlineLevel="0" collapsed="false">
      <c r="A255" s="27"/>
      <c r="B255" s="28"/>
      <c r="C255" s="29" t="str">
        <f aca="false">IF(B255="","",IFERROR(INDEX(Lists!$B$5:$B$15,MATCH(B255,Lists!$A$5:$A$15,0)),""))</f>
        <v/>
      </c>
      <c r="D255" s="30"/>
      <c r="E255" s="28"/>
      <c r="F255" s="28"/>
      <c r="G255" s="31"/>
      <c r="H255" s="32" t="str">
        <f aca="false">IF(OR(E255="",F255="",E255=0),"",F255/E255)</f>
        <v/>
      </c>
      <c r="I255" s="33" t="str">
        <f aca="false">IF(OR(E255="",G255="",E255=0),"",G255*60/E255)</f>
        <v/>
      </c>
      <c r="J255" s="34" t="str">
        <f aca="false">IF(B255="","",IFERROR(INDEX(Lists!$C$5:$C$15,MATCH(B255,Lists!$A$5:$A$15,0)),""))</f>
        <v/>
      </c>
      <c r="K255" s="29" t="str">
        <f aca="false">IF(OR(I255="",J255=""),"",IF(I255&gt;J255*1.1,"Slow","OK"))</f>
        <v/>
      </c>
      <c r="L255" s="30"/>
    </row>
    <row r="256" customFormat="false" ht="15" hidden="false" customHeight="false" outlineLevel="0" collapsed="false">
      <c r="A256" s="27"/>
      <c r="B256" s="28"/>
      <c r="C256" s="29" t="str">
        <f aca="false">IF(B256="","",IFERROR(INDEX(Lists!$B$5:$B$15,MATCH(B256,Lists!$A$5:$A$15,0)),""))</f>
        <v/>
      </c>
      <c r="D256" s="30"/>
      <c r="E256" s="28"/>
      <c r="F256" s="28"/>
      <c r="G256" s="31"/>
      <c r="H256" s="32" t="str">
        <f aca="false">IF(OR(E256="",F256="",E256=0),"",F256/E256)</f>
        <v/>
      </c>
      <c r="I256" s="33" t="str">
        <f aca="false">IF(OR(E256="",G256="",E256=0),"",G256*60/E256)</f>
        <v/>
      </c>
      <c r="J256" s="34" t="str">
        <f aca="false">IF(B256="","",IFERROR(INDEX(Lists!$C$5:$C$15,MATCH(B256,Lists!$A$5:$A$15,0)),""))</f>
        <v/>
      </c>
      <c r="K256" s="29" t="str">
        <f aca="false">IF(OR(I256="",J256=""),"",IF(I256&gt;J256*1.1,"Slow","OK"))</f>
        <v/>
      </c>
      <c r="L256" s="30"/>
    </row>
    <row r="257" customFormat="false" ht="15" hidden="false" customHeight="false" outlineLevel="0" collapsed="false">
      <c r="A257" s="27"/>
      <c r="B257" s="28"/>
      <c r="C257" s="29" t="str">
        <f aca="false">IF(B257="","",IFERROR(INDEX(Lists!$B$5:$B$15,MATCH(B257,Lists!$A$5:$A$15,0)),""))</f>
        <v/>
      </c>
      <c r="D257" s="30"/>
      <c r="E257" s="28"/>
      <c r="F257" s="28"/>
      <c r="G257" s="31"/>
      <c r="H257" s="32" t="str">
        <f aca="false">IF(OR(E257="",F257="",E257=0),"",F257/E257)</f>
        <v/>
      </c>
      <c r="I257" s="33" t="str">
        <f aca="false">IF(OR(E257="",G257="",E257=0),"",G257*60/E257)</f>
        <v/>
      </c>
      <c r="J257" s="34" t="str">
        <f aca="false">IF(B257="","",IFERROR(INDEX(Lists!$C$5:$C$15,MATCH(B257,Lists!$A$5:$A$15,0)),""))</f>
        <v/>
      </c>
      <c r="K257" s="29" t="str">
        <f aca="false">IF(OR(I257="",J257=""),"",IF(I257&gt;J257*1.1,"Slow","OK"))</f>
        <v/>
      </c>
      <c r="L257" s="30"/>
    </row>
    <row r="258" customFormat="false" ht="15" hidden="false" customHeight="false" outlineLevel="0" collapsed="false">
      <c r="A258" s="27"/>
      <c r="B258" s="28"/>
      <c r="C258" s="29" t="str">
        <f aca="false">IF(B258="","",IFERROR(INDEX(Lists!$B$5:$B$15,MATCH(B258,Lists!$A$5:$A$15,0)),""))</f>
        <v/>
      </c>
      <c r="D258" s="30"/>
      <c r="E258" s="28"/>
      <c r="F258" s="28"/>
      <c r="G258" s="31"/>
      <c r="H258" s="32" t="str">
        <f aca="false">IF(OR(E258="",F258="",E258=0),"",F258/E258)</f>
        <v/>
      </c>
      <c r="I258" s="33" t="str">
        <f aca="false">IF(OR(E258="",G258="",E258=0),"",G258*60/E258)</f>
        <v/>
      </c>
      <c r="J258" s="34" t="str">
        <f aca="false">IF(B258="","",IFERROR(INDEX(Lists!$C$5:$C$15,MATCH(B258,Lists!$A$5:$A$15,0)),""))</f>
        <v/>
      </c>
      <c r="K258" s="29" t="str">
        <f aca="false">IF(OR(I258="",J258=""),"",IF(I258&gt;J258*1.1,"Slow","OK"))</f>
        <v/>
      </c>
      <c r="L258" s="30"/>
    </row>
    <row r="259" customFormat="false" ht="15" hidden="false" customHeight="false" outlineLevel="0" collapsed="false">
      <c r="A259" s="27"/>
      <c r="B259" s="28"/>
      <c r="C259" s="29" t="str">
        <f aca="false">IF(B259="","",IFERROR(INDEX(Lists!$B$5:$B$15,MATCH(B259,Lists!$A$5:$A$15,0)),""))</f>
        <v/>
      </c>
      <c r="D259" s="30"/>
      <c r="E259" s="28"/>
      <c r="F259" s="28"/>
      <c r="G259" s="31"/>
      <c r="H259" s="32" t="str">
        <f aca="false">IF(OR(E259="",F259="",E259=0),"",F259/E259)</f>
        <v/>
      </c>
      <c r="I259" s="33" t="str">
        <f aca="false">IF(OR(E259="",G259="",E259=0),"",G259*60/E259)</f>
        <v/>
      </c>
      <c r="J259" s="34" t="str">
        <f aca="false">IF(B259="","",IFERROR(INDEX(Lists!$C$5:$C$15,MATCH(B259,Lists!$A$5:$A$15,0)),""))</f>
        <v/>
      </c>
      <c r="K259" s="29" t="str">
        <f aca="false">IF(OR(I259="",J259=""),"",IF(I259&gt;J259*1.1,"Slow","OK"))</f>
        <v/>
      </c>
      <c r="L259" s="30"/>
    </row>
    <row r="260" customFormat="false" ht="15" hidden="false" customHeight="false" outlineLevel="0" collapsed="false">
      <c r="A260" s="27"/>
      <c r="B260" s="28"/>
      <c r="C260" s="29" t="str">
        <f aca="false">IF(B260="","",IFERROR(INDEX(Lists!$B$5:$B$15,MATCH(B260,Lists!$A$5:$A$15,0)),""))</f>
        <v/>
      </c>
      <c r="D260" s="30"/>
      <c r="E260" s="28"/>
      <c r="F260" s="28"/>
      <c r="G260" s="31"/>
      <c r="H260" s="32" t="str">
        <f aca="false">IF(OR(E260="",F260="",E260=0),"",F260/E260)</f>
        <v/>
      </c>
      <c r="I260" s="33" t="str">
        <f aca="false">IF(OR(E260="",G260="",E260=0),"",G260*60/E260)</f>
        <v/>
      </c>
      <c r="J260" s="34" t="str">
        <f aca="false">IF(B260="","",IFERROR(INDEX(Lists!$C$5:$C$15,MATCH(B260,Lists!$A$5:$A$15,0)),""))</f>
        <v/>
      </c>
      <c r="K260" s="29" t="str">
        <f aca="false">IF(OR(I260="",J260=""),"",IF(I260&gt;J260*1.1,"Slow","OK"))</f>
        <v/>
      </c>
      <c r="L260" s="30"/>
    </row>
    <row r="261" customFormat="false" ht="15" hidden="false" customHeight="false" outlineLevel="0" collapsed="false">
      <c r="A261" s="27"/>
      <c r="B261" s="28"/>
      <c r="C261" s="29" t="str">
        <f aca="false">IF(B261="","",IFERROR(INDEX(Lists!$B$5:$B$15,MATCH(B261,Lists!$A$5:$A$15,0)),""))</f>
        <v/>
      </c>
      <c r="D261" s="30"/>
      <c r="E261" s="28"/>
      <c r="F261" s="28"/>
      <c r="G261" s="31"/>
      <c r="H261" s="32" t="str">
        <f aca="false">IF(OR(E261="",F261="",E261=0),"",F261/E261)</f>
        <v/>
      </c>
      <c r="I261" s="33" t="str">
        <f aca="false">IF(OR(E261="",G261="",E261=0),"",G261*60/E261)</f>
        <v/>
      </c>
      <c r="J261" s="34" t="str">
        <f aca="false">IF(B261="","",IFERROR(INDEX(Lists!$C$5:$C$15,MATCH(B261,Lists!$A$5:$A$15,0)),""))</f>
        <v/>
      </c>
      <c r="K261" s="29" t="str">
        <f aca="false">IF(OR(I261="",J261=""),"",IF(I261&gt;J261*1.1,"Slow","OK"))</f>
        <v/>
      </c>
      <c r="L261" s="30"/>
    </row>
    <row r="262" customFormat="false" ht="15" hidden="false" customHeight="false" outlineLevel="0" collapsed="false">
      <c r="A262" s="27"/>
      <c r="B262" s="28"/>
      <c r="C262" s="29" t="str">
        <f aca="false">IF(B262="","",IFERROR(INDEX(Lists!$B$5:$B$15,MATCH(B262,Lists!$A$5:$A$15,0)),""))</f>
        <v/>
      </c>
      <c r="D262" s="30"/>
      <c r="E262" s="28"/>
      <c r="F262" s="28"/>
      <c r="G262" s="31"/>
      <c r="H262" s="32" t="str">
        <f aca="false">IF(OR(E262="",F262="",E262=0),"",F262/E262)</f>
        <v/>
      </c>
      <c r="I262" s="33" t="str">
        <f aca="false">IF(OR(E262="",G262="",E262=0),"",G262*60/E262)</f>
        <v/>
      </c>
      <c r="J262" s="34" t="str">
        <f aca="false">IF(B262="","",IFERROR(INDEX(Lists!$C$5:$C$15,MATCH(B262,Lists!$A$5:$A$15,0)),""))</f>
        <v/>
      </c>
      <c r="K262" s="29" t="str">
        <f aca="false">IF(OR(I262="",J262=""),"",IF(I262&gt;J262*1.1,"Slow","OK"))</f>
        <v/>
      </c>
      <c r="L262" s="30"/>
    </row>
    <row r="263" customFormat="false" ht="15" hidden="false" customHeight="false" outlineLevel="0" collapsed="false">
      <c r="A263" s="27"/>
      <c r="B263" s="28"/>
      <c r="C263" s="29" t="str">
        <f aca="false">IF(B263="","",IFERROR(INDEX(Lists!$B$5:$B$15,MATCH(B263,Lists!$A$5:$A$15,0)),""))</f>
        <v/>
      </c>
      <c r="D263" s="30"/>
      <c r="E263" s="28"/>
      <c r="F263" s="28"/>
      <c r="G263" s="31"/>
      <c r="H263" s="32" t="str">
        <f aca="false">IF(OR(E263="",F263="",E263=0),"",F263/E263)</f>
        <v/>
      </c>
      <c r="I263" s="33" t="str">
        <f aca="false">IF(OR(E263="",G263="",E263=0),"",G263*60/E263)</f>
        <v/>
      </c>
      <c r="J263" s="34" t="str">
        <f aca="false">IF(B263="","",IFERROR(INDEX(Lists!$C$5:$C$15,MATCH(B263,Lists!$A$5:$A$15,0)),""))</f>
        <v/>
      </c>
      <c r="K263" s="29" t="str">
        <f aca="false">IF(OR(I263="",J263=""),"",IF(I263&gt;J263*1.1,"Slow","OK"))</f>
        <v/>
      </c>
      <c r="L263" s="30"/>
    </row>
    <row r="264" customFormat="false" ht="15" hidden="false" customHeight="false" outlineLevel="0" collapsed="false">
      <c r="A264" s="27"/>
      <c r="B264" s="28"/>
      <c r="C264" s="29" t="str">
        <f aca="false">IF(B264="","",IFERROR(INDEX(Lists!$B$5:$B$15,MATCH(B264,Lists!$A$5:$A$15,0)),""))</f>
        <v/>
      </c>
      <c r="D264" s="30"/>
      <c r="E264" s="28"/>
      <c r="F264" s="28"/>
      <c r="G264" s="31"/>
      <c r="H264" s="32" t="str">
        <f aca="false">IF(OR(E264="",F264="",E264=0),"",F264/E264)</f>
        <v/>
      </c>
      <c r="I264" s="33" t="str">
        <f aca="false">IF(OR(E264="",G264="",E264=0),"",G264*60/E264)</f>
        <v/>
      </c>
      <c r="J264" s="34" t="str">
        <f aca="false">IF(B264="","",IFERROR(INDEX(Lists!$C$5:$C$15,MATCH(B264,Lists!$A$5:$A$15,0)),""))</f>
        <v/>
      </c>
      <c r="K264" s="29" t="str">
        <f aca="false">IF(OR(I264="",J264=""),"",IF(I264&gt;J264*1.1,"Slow","OK"))</f>
        <v/>
      </c>
      <c r="L264" s="30"/>
    </row>
    <row r="265" customFormat="false" ht="15" hidden="false" customHeight="false" outlineLevel="0" collapsed="false">
      <c r="A265" s="27"/>
      <c r="B265" s="28"/>
      <c r="C265" s="29" t="str">
        <f aca="false">IF(B265="","",IFERROR(INDEX(Lists!$B$5:$B$15,MATCH(B265,Lists!$A$5:$A$15,0)),""))</f>
        <v/>
      </c>
      <c r="D265" s="30"/>
      <c r="E265" s="28"/>
      <c r="F265" s="28"/>
      <c r="G265" s="31"/>
      <c r="H265" s="32" t="str">
        <f aca="false">IF(OR(E265="",F265="",E265=0),"",F265/E265)</f>
        <v/>
      </c>
      <c r="I265" s="33" t="str">
        <f aca="false">IF(OR(E265="",G265="",E265=0),"",G265*60/E265)</f>
        <v/>
      </c>
      <c r="J265" s="34" t="str">
        <f aca="false">IF(B265="","",IFERROR(INDEX(Lists!$C$5:$C$15,MATCH(B265,Lists!$A$5:$A$15,0)),""))</f>
        <v/>
      </c>
      <c r="K265" s="29" t="str">
        <f aca="false">IF(OR(I265="",J265=""),"",IF(I265&gt;J265*1.1,"Slow","OK"))</f>
        <v/>
      </c>
      <c r="L265" s="30"/>
    </row>
    <row r="266" customFormat="false" ht="15" hidden="false" customHeight="false" outlineLevel="0" collapsed="false">
      <c r="A266" s="27"/>
      <c r="B266" s="28"/>
      <c r="C266" s="29" t="str">
        <f aca="false">IF(B266="","",IFERROR(INDEX(Lists!$B$5:$B$15,MATCH(B266,Lists!$A$5:$A$15,0)),""))</f>
        <v/>
      </c>
      <c r="D266" s="30"/>
      <c r="E266" s="28"/>
      <c r="F266" s="28"/>
      <c r="G266" s="31"/>
      <c r="H266" s="32" t="str">
        <f aca="false">IF(OR(E266="",F266="",E266=0),"",F266/E266)</f>
        <v/>
      </c>
      <c r="I266" s="33" t="str">
        <f aca="false">IF(OR(E266="",G266="",E266=0),"",G266*60/E266)</f>
        <v/>
      </c>
      <c r="J266" s="34" t="str">
        <f aca="false">IF(B266="","",IFERROR(INDEX(Lists!$C$5:$C$15,MATCH(B266,Lists!$A$5:$A$15,0)),""))</f>
        <v/>
      </c>
      <c r="K266" s="29" t="str">
        <f aca="false">IF(OR(I266="",J266=""),"",IF(I266&gt;J266*1.1,"Slow","OK"))</f>
        <v/>
      </c>
      <c r="L266" s="30"/>
    </row>
    <row r="267" customFormat="false" ht="15" hidden="false" customHeight="false" outlineLevel="0" collapsed="false">
      <c r="A267" s="27"/>
      <c r="B267" s="28"/>
      <c r="C267" s="29" t="str">
        <f aca="false">IF(B267="","",IFERROR(INDEX(Lists!$B$5:$B$15,MATCH(B267,Lists!$A$5:$A$15,0)),""))</f>
        <v/>
      </c>
      <c r="D267" s="30"/>
      <c r="E267" s="28"/>
      <c r="F267" s="28"/>
      <c r="G267" s="31"/>
      <c r="H267" s="32" t="str">
        <f aca="false">IF(OR(E267="",F267="",E267=0),"",F267/E267)</f>
        <v/>
      </c>
      <c r="I267" s="33" t="str">
        <f aca="false">IF(OR(E267="",G267="",E267=0),"",G267*60/E267)</f>
        <v/>
      </c>
      <c r="J267" s="34" t="str">
        <f aca="false">IF(B267="","",IFERROR(INDEX(Lists!$C$5:$C$15,MATCH(B267,Lists!$A$5:$A$15,0)),""))</f>
        <v/>
      </c>
      <c r="K267" s="29" t="str">
        <f aca="false">IF(OR(I267="",J267=""),"",IF(I267&gt;J267*1.1,"Slow","OK"))</f>
        <v/>
      </c>
      <c r="L267" s="30"/>
    </row>
    <row r="268" customFormat="false" ht="15" hidden="false" customHeight="false" outlineLevel="0" collapsed="false">
      <c r="A268" s="27"/>
      <c r="B268" s="28"/>
      <c r="C268" s="29" t="str">
        <f aca="false">IF(B268="","",IFERROR(INDEX(Lists!$B$5:$B$15,MATCH(B268,Lists!$A$5:$A$15,0)),""))</f>
        <v/>
      </c>
      <c r="D268" s="30"/>
      <c r="E268" s="28"/>
      <c r="F268" s="28"/>
      <c r="G268" s="31"/>
      <c r="H268" s="32" t="str">
        <f aca="false">IF(OR(E268="",F268="",E268=0),"",F268/E268)</f>
        <v/>
      </c>
      <c r="I268" s="33" t="str">
        <f aca="false">IF(OR(E268="",G268="",E268=0),"",G268*60/E268)</f>
        <v/>
      </c>
      <c r="J268" s="34" t="str">
        <f aca="false">IF(B268="","",IFERROR(INDEX(Lists!$C$5:$C$15,MATCH(B268,Lists!$A$5:$A$15,0)),""))</f>
        <v/>
      </c>
      <c r="K268" s="29" t="str">
        <f aca="false">IF(OR(I268="",J268=""),"",IF(I268&gt;J268*1.1,"Slow","OK"))</f>
        <v/>
      </c>
      <c r="L268" s="30"/>
    </row>
    <row r="269" customFormat="false" ht="15" hidden="false" customHeight="false" outlineLevel="0" collapsed="false">
      <c r="A269" s="27"/>
      <c r="B269" s="28"/>
      <c r="C269" s="29" t="str">
        <f aca="false">IF(B269="","",IFERROR(INDEX(Lists!$B$5:$B$15,MATCH(B269,Lists!$A$5:$A$15,0)),""))</f>
        <v/>
      </c>
      <c r="D269" s="30"/>
      <c r="E269" s="28"/>
      <c r="F269" s="28"/>
      <c r="G269" s="31"/>
      <c r="H269" s="32" t="str">
        <f aca="false">IF(OR(E269="",F269="",E269=0),"",F269/E269)</f>
        <v/>
      </c>
      <c r="I269" s="33" t="str">
        <f aca="false">IF(OR(E269="",G269="",E269=0),"",G269*60/E269)</f>
        <v/>
      </c>
      <c r="J269" s="34" t="str">
        <f aca="false">IF(B269="","",IFERROR(INDEX(Lists!$C$5:$C$15,MATCH(B269,Lists!$A$5:$A$15,0)),""))</f>
        <v/>
      </c>
      <c r="K269" s="29" t="str">
        <f aca="false">IF(OR(I269="",J269=""),"",IF(I269&gt;J269*1.1,"Slow","OK"))</f>
        <v/>
      </c>
      <c r="L269" s="30"/>
    </row>
    <row r="270" customFormat="false" ht="15" hidden="false" customHeight="false" outlineLevel="0" collapsed="false">
      <c r="A270" s="27"/>
      <c r="B270" s="28"/>
      <c r="C270" s="29" t="str">
        <f aca="false">IF(B270="","",IFERROR(INDEX(Lists!$B$5:$B$15,MATCH(B270,Lists!$A$5:$A$15,0)),""))</f>
        <v/>
      </c>
      <c r="D270" s="30"/>
      <c r="E270" s="28"/>
      <c r="F270" s="28"/>
      <c r="G270" s="31"/>
      <c r="H270" s="32" t="str">
        <f aca="false">IF(OR(E270="",F270="",E270=0),"",F270/E270)</f>
        <v/>
      </c>
      <c r="I270" s="33" t="str">
        <f aca="false">IF(OR(E270="",G270="",E270=0),"",G270*60/E270)</f>
        <v/>
      </c>
      <c r="J270" s="34" t="str">
        <f aca="false">IF(B270="","",IFERROR(INDEX(Lists!$C$5:$C$15,MATCH(B270,Lists!$A$5:$A$15,0)),""))</f>
        <v/>
      </c>
      <c r="K270" s="29" t="str">
        <f aca="false">IF(OR(I270="",J270=""),"",IF(I270&gt;J270*1.1,"Slow","OK"))</f>
        <v/>
      </c>
      <c r="L270" s="30"/>
    </row>
    <row r="271" customFormat="false" ht="15" hidden="false" customHeight="false" outlineLevel="0" collapsed="false">
      <c r="A271" s="27"/>
      <c r="B271" s="28"/>
      <c r="C271" s="29" t="str">
        <f aca="false">IF(B271="","",IFERROR(INDEX(Lists!$B$5:$B$15,MATCH(B271,Lists!$A$5:$A$15,0)),""))</f>
        <v/>
      </c>
      <c r="D271" s="30"/>
      <c r="E271" s="28"/>
      <c r="F271" s="28"/>
      <c r="G271" s="31"/>
      <c r="H271" s="32" t="str">
        <f aca="false">IF(OR(E271="",F271="",E271=0),"",F271/E271)</f>
        <v/>
      </c>
      <c r="I271" s="33" t="str">
        <f aca="false">IF(OR(E271="",G271="",E271=0),"",G271*60/E271)</f>
        <v/>
      </c>
      <c r="J271" s="34" t="str">
        <f aca="false">IF(B271="","",IFERROR(INDEX(Lists!$C$5:$C$15,MATCH(B271,Lists!$A$5:$A$15,0)),""))</f>
        <v/>
      </c>
      <c r="K271" s="29" t="str">
        <f aca="false">IF(OR(I271="",J271=""),"",IF(I271&gt;J271*1.1,"Slow","OK"))</f>
        <v/>
      </c>
      <c r="L271" s="30"/>
    </row>
    <row r="272" customFormat="false" ht="15" hidden="false" customHeight="false" outlineLevel="0" collapsed="false">
      <c r="A272" s="27"/>
      <c r="B272" s="28"/>
      <c r="C272" s="29" t="str">
        <f aca="false">IF(B272="","",IFERROR(INDEX(Lists!$B$5:$B$15,MATCH(B272,Lists!$A$5:$A$15,0)),""))</f>
        <v/>
      </c>
      <c r="D272" s="30"/>
      <c r="E272" s="28"/>
      <c r="F272" s="28"/>
      <c r="G272" s="31"/>
      <c r="H272" s="32" t="str">
        <f aca="false">IF(OR(E272="",F272="",E272=0),"",F272/E272)</f>
        <v/>
      </c>
      <c r="I272" s="33" t="str">
        <f aca="false">IF(OR(E272="",G272="",E272=0),"",G272*60/E272)</f>
        <v/>
      </c>
      <c r="J272" s="34" t="str">
        <f aca="false">IF(B272="","",IFERROR(INDEX(Lists!$C$5:$C$15,MATCH(B272,Lists!$A$5:$A$15,0)),""))</f>
        <v/>
      </c>
      <c r="K272" s="29" t="str">
        <f aca="false">IF(OR(I272="",J272=""),"",IF(I272&gt;J272*1.1,"Slow","OK"))</f>
        <v/>
      </c>
      <c r="L272" s="30"/>
    </row>
    <row r="273" customFormat="false" ht="15" hidden="false" customHeight="false" outlineLevel="0" collapsed="false">
      <c r="A273" s="27"/>
      <c r="B273" s="28"/>
      <c r="C273" s="29" t="str">
        <f aca="false">IF(B273="","",IFERROR(INDEX(Lists!$B$5:$B$15,MATCH(B273,Lists!$A$5:$A$15,0)),""))</f>
        <v/>
      </c>
      <c r="D273" s="30"/>
      <c r="E273" s="28"/>
      <c r="F273" s="28"/>
      <c r="G273" s="31"/>
      <c r="H273" s="32" t="str">
        <f aca="false">IF(OR(E273="",F273="",E273=0),"",F273/E273)</f>
        <v/>
      </c>
      <c r="I273" s="33" t="str">
        <f aca="false">IF(OR(E273="",G273="",E273=0),"",G273*60/E273)</f>
        <v/>
      </c>
      <c r="J273" s="34" t="str">
        <f aca="false">IF(B273="","",IFERROR(INDEX(Lists!$C$5:$C$15,MATCH(B273,Lists!$A$5:$A$15,0)),""))</f>
        <v/>
      </c>
      <c r="K273" s="29" t="str">
        <f aca="false">IF(OR(I273="",J273=""),"",IF(I273&gt;J273*1.1,"Slow","OK"))</f>
        <v/>
      </c>
      <c r="L273" s="30"/>
    </row>
    <row r="274" customFormat="false" ht="15" hidden="false" customHeight="false" outlineLevel="0" collapsed="false">
      <c r="A274" s="27"/>
      <c r="B274" s="28"/>
      <c r="C274" s="29" t="str">
        <f aca="false">IF(B274="","",IFERROR(INDEX(Lists!$B$5:$B$15,MATCH(B274,Lists!$A$5:$A$15,0)),""))</f>
        <v/>
      </c>
      <c r="D274" s="30"/>
      <c r="E274" s="28"/>
      <c r="F274" s="28"/>
      <c r="G274" s="31"/>
      <c r="H274" s="32" t="str">
        <f aca="false">IF(OR(E274="",F274="",E274=0),"",F274/E274)</f>
        <v/>
      </c>
      <c r="I274" s="33" t="str">
        <f aca="false">IF(OR(E274="",G274="",E274=0),"",G274*60/E274)</f>
        <v/>
      </c>
      <c r="J274" s="34" t="str">
        <f aca="false">IF(B274="","",IFERROR(INDEX(Lists!$C$5:$C$15,MATCH(B274,Lists!$A$5:$A$15,0)),""))</f>
        <v/>
      </c>
      <c r="K274" s="29" t="str">
        <f aca="false">IF(OR(I274="",J274=""),"",IF(I274&gt;J274*1.1,"Slow","OK"))</f>
        <v/>
      </c>
      <c r="L274" s="30"/>
    </row>
    <row r="275" customFormat="false" ht="15" hidden="false" customHeight="false" outlineLevel="0" collapsed="false">
      <c r="A275" s="27"/>
      <c r="B275" s="28"/>
      <c r="C275" s="29" t="str">
        <f aca="false">IF(B275="","",IFERROR(INDEX(Lists!$B$5:$B$15,MATCH(B275,Lists!$A$5:$A$15,0)),""))</f>
        <v/>
      </c>
      <c r="D275" s="30"/>
      <c r="E275" s="28"/>
      <c r="F275" s="28"/>
      <c r="G275" s="31"/>
      <c r="H275" s="32" t="str">
        <f aca="false">IF(OR(E275="",F275="",E275=0),"",F275/E275)</f>
        <v/>
      </c>
      <c r="I275" s="33" t="str">
        <f aca="false">IF(OR(E275="",G275="",E275=0),"",G275*60/E275)</f>
        <v/>
      </c>
      <c r="J275" s="34" t="str">
        <f aca="false">IF(B275="","",IFERROR(INDEX(Lists!$C$5:$C$15,MATCH(B275,Lists!$A$5:$A$15,0)),""))</f>
        <v/>
      </c>
      <c r="K275" s="29" t="str">
        <f aca="false">IF(OR(I275="",J275=""),"",IF(I275&gt;J275*1.1,"Slow","OK"))</f>
        <v/>
      </c>
      <c r="L275" s="30"/>
    </row>
    <row r="276" customFormat="false" ht="15" hidden="false" customHeight="false" outlineLevel="0" collapsed="false">
      <c r="A276" s="27"/>
      <c r="B276" s="28"/>
      <c r="C276" s="29" t="str">
        <f aca="false">IF(B276="","",IFERROR(INDEX(Lists!$B$5:$B$15,MATCH(B276,Lists!$A$5:$A$15,0)),""))</f>
        <v/>
      </c>
      <c r="D276" s="30"/>
      <c r="E276" s="28"/>
      <c r="F276" s="28"/>
      <c r="G276" s="31"/>
      <c r="H276" s="32" t="str">
        <f aca="false">IF(OR(E276="",F276="",E276=0),"",F276/E276)</f>
        <v/>
      </c>
      <c r="I276" s="33" t="str">
        <f aca="false">IF(OR(E276="",G276="",E276=0),"",G276*60/E276)</f>
        <v/>
      </c>
      <c r="J276" s="34" t="str">
        <f aca="false">IF(B276="","",IFERROR(INDEX(Lists!$C$5:$C$15,MATCH(B276,Lists!$A$5:$A$15,0)),""))</f>
        <v/>
      </c>
      <c r="K276" s="29" t="str">
        <f aca="false">IF(OR(I276="",J276=""),"",IF(I276&gt;J276*1.1,"Slow","OK"))</f>
        <v/>
      </c>
      <c r="L276" s="30"/>
    </row>
    <row r="277" customFormat="false" ht="15" hidden="false" customHeight="false" outlineLevel="0" collapsed="false">
      <c r="A277" s="27"/>
      <c r="B277" s="28"/>
      <c r="C277" s="29" t="str">
        <f aca="false">IF(B277="","",IFERROR(INDEX(Lists!$B$5:$B$15,MATCH(B277,Lists!$A$5:$A$15,0)),""))</f>
        <v/>
      </c>
      <c r="D277" s="30"/>
      <c r="E277" s="28"/>
      <c r="F277" s="28"/>
      <c r="G277" s="31"/>
      <c r="H277" s="32" t="str">
        <f aca="false">IF(OR(E277="",F277="",E277=0),"",F277/E277)</f>
        <v/>
      </c>
      <c r="I277" s="33" t="str">
        <f aca="false">IF(OR(E277="",G277="",E277=0),"",G277*60/E277)</f>
        <v/>
      </c>
      <c r="J277" s="34" t="str">
        <f aca="false">IF(B277="","",IFERROR(INDEX(Lists!$C$5:$C$15,MATCH(B277,Lists!$A$5:$A$15,0)),""))</f>
        <v/>
      </c>
      <c r="K277" s="29" t="str">
        <f aca="false">IF(OR(I277="",J277=""),"",IF(I277&gt;J277*1.1,"Slow","OK"))</f>
        <v/>
      </c>
      <c r="L277" s="30"/>
    </row>
    <row r="278" customFormat="false" ht="15" hidden="false" customHeight="false" outlineLevel="0" collapsed="false">
      <c r="A278" s="27"/>
      <c r="B278" s="28"/>
      <c r="C278" s="29" t="str">
        <f aca="false">IF(B278="","",IFERROR(INDEX(Lists!$B$5:$B$15,MATCH(B278,Lists!$A$5:$A$15,0)),""))</f>
        <v/>
      </c>
      <c r="D278" s="30"/>
      <c r="E278" s="28"/>
      <c r="F278" s="28"/>
      <c r="G278" s="31"/>
      <c r="H278" s="32" t="str">
        <f aca="false">IF(OR(E278="",F278="",E278=0),"",F278/E278)</f>
        <v/>
      </c>
      <c r="I278" s="33" t="str">
        <f aca="false">IF(OR(E278="",G278="",E278=0),"",G278*60/E278)</f>
        <v/>
      </c>
      <c r="J278" s="34" t="str">
        <f aca="false">IF(B278="","",IFERROR(INDEX(Lists!$C$5:$C$15,MATCH(B278,Lists!$A$5:$A$15,0)),""))</f>
        <v/>
      </c>
      <c r="K278" s="29" t="str">
        <f aca="false">IF(OR(I278="",J278=""),"",IF(I278&gt;J278*1.1,"Slow","OK"))</f>
        <v/>
      </c>
      <c r="L278" s="30"/>
    </row>
    <row r="279" customFormat="false" ht="15" hidden="false" customHeight="false" outlineLevel="0" collapsed="false">
      <c r="A279" s="27"/>
      <c r="B279" s="28"/>
      <c r="C279" s="29" t="str">
        <f aca="false">IF(B279="","",IFERROR(INDEX(Lists!$B$5:$B$15,MATCH(B279,Lists!$A$5:$A$15,0)),""))</f>
        <v/>
      </c>
      <c r="D279" s="30"/>
      <c r="E279" s="28"/>
      <c r="F279" s="28"/>
      <c r="G279" s="31"/>
      <c r="H279" s="32" t="str">
        <f aca="false">IF(OR(E279="",F279="",E279=0),"",F279/E279)</f>
        <v/>
      </c>
      <c r="I279" s="33" t="str">
        <f aca="false">IF(OR(E279="",G279="",E279=0),"",G279*60/E279)</f>
        <v/>
      </c>
      <c r="J279" s="34" t="str">
        <f aca="false">IF(B279="","",IFERROR(INDEX(Lists!$C$5:$C$15,MATCH(B279,Lists!$A$5:$A$15,0)),""))</f>
        <v/>
      </c>
      <c r="K279" s="29" t="str">
        <f aca="false">IF(OR(I279="",J279=""),"",IF(I279&gt;J279*1.1,"Slow","OK"))</f>
        <v/>
      </c>
      <c r="L279" s="30"/>
    </row>
    <row r="280" customFormat="false" ht="15" hidden="false" customHeight="false" outlineLevel="0" collapsed="false">
      <c r="A280" s="27"/>
      <c r="B280" s="28"/>
      <c r="C280" s="29" t="str">
        <f aca="false">IF(B280="","",IFERROR(INDEX(Lists!$B$5:$B$15,MATCH(B280,Lists!$A$5:$A$15,0)),""))</f>
        <v/>
      </c>
      <c r="D280" s="30"/>
      <c r="E280" s="28"/>
      <c r="F280" s="28"/>
      <c r="G280" s="31"/>
      <c r="H280" s="32" t="str">
        <f aca="false">IF(OR(E280="",F280="",E280=0),"",F280/E280)</f>
        <v/>
      </c>
      <c r="I280" s="33" t="str">
        <f aca="false">IF(OR(E280="",G280="",E280=0),"",G280*60/E280)</f>
        <v/>
      </c>
      <c r="J280" s="34" t="str">
        <f aca="false">IF(B280="","",IFERROR(INDEX(Lists!$C$5:$C$15,MATCH(B280,Lists!$A$5:$A$15,0)),""))</f>
        <v/>
      </c>
      <c r="K280" s="29" t="str">
        <f aca="false">IF(OR(I280="",J280=""),"",IF(I280&gt;J280*1.1,"Slow","OK"))</f>
        <v/>
      </c>
      <c r="L280" s="30"/>
    </row>
    <row r="281" customFormat="false" ht="15" hidden="false" customHeight="false" outlineLevel="0" collapsed="false">
      <c r="A281" s="27"/>
      <c r="B281" s="28"/>
      <c r="C281" s="29" t="str">
        <f aca="false">IF(B281="","",IFERROR(INDEX(Lists!$B$5:$B$15,MATCH(B281,Lists!$A$5:$A$15,0)),""))</f>
        <v/>
      </c>
      <c r="D281" s="30"/>
      <c r="E281" s="28"/>
      <c r="F281" s="28"/>
      <c r="G281" s="31"/>
      <c r="H281" s="32" t="str">
        <f aca="false">IF(OR(E281="",F281="",E281=0),"",F281/E281)</f>
        <v/>
      </c>
      <c r="I281" s="33" t="str">
        <f aca="false">IF(OR(E281="",G281="",E281=0),"",G281*60/E281)</f>
        <v/>
      </c>
      <c r="J281" s="34" t="str">
        <f aca="false">IF(B281="","",IFERROR(INDEX(Lists!$C$5:$C$15,MATCH(B281,Lists!$A$5:$A$15,0)),""))</f>
        <v/>
      </c>
      <c r="K281" s="29" t="str">
        <f aca="false">IF(OR(I281="",J281=""),"",IF(I281&gt;J281*1.1,"Slow","OK"))</f>
        <v/>
      </c>
      <c r="L281" s="30"/>
    </row>
    <row r="282" customFormat="false" ht="15" hidden="false" customHeight="false" outlineLevel="0" collapsed="false">
      <c r="A282" s="27"/>
      <c r="B282" s="28"/>
      <c r="C282" s="29" t="str">
        <f aca="false">IF(B282="","",IFERROR(INDEX(Lists!$B$5:$B$15,MATCH(B282,Lists!$A$5:$A$15,0)),""))</f>
        <v/>
      </c>
      <c r="D282" s="30"/>
      <c r="E282" s="28"/>
      <c r="F282" s="28"/>
      <c r="G282" s="31"/>
      <c r="H282" s="32" t="str">
        <f aca="false">IF(OR(E282="",F282="",E282=0),"",F282/E282)</f>
        <v/>
      </c>
      <c r="I282" s="33" t="str">
        <f aca="false">IF(OR(E282="",G282="",E282=0),"",G282*60/E282)</f>
        <v/>
      </c>
      <c r="J282" s="34" t="str">
        <f aca="false">IF(B282="","",IFERROR(INDEX(Lists!$C$5:$C$15,MATCH(B282,Lists!$A$5:$A$15,0)),""))</f>
        <v/>
      </c>
      <c r="K282" s="29" t="str">
        <f aca="false">IF(OR(I282="",J282=""),"",IF(I282&gt;J282*1.1,"Slow","OK"))</f>
        <v/>
      </c>
      <c r="L282" s="30"/>
    </row>
    <row r="283" customFormat="false" ht="15" hidden="false" customHeight="false" outlineLevel="0" collapsed="false">
      <c r="A283" s="27"/>
      <c r="B283" s="28"/>
      <c r="C283" s="29" t="str">
        <f aca="false">IF(B283="","",IFERROR(INDEX(Lists!$B$5:$B$15,MATCH(B283,Lists!$A$5:$A$15,0)),""))</f>
        <v/>
      </c>
      <c r="D283" s="30"/>
      <c r="E283" s="28"/>
      <c r="F283" s="28"/>
      <c r="G283" s="31"/>
      <c r="H283" s="32" t="str">
        <f aca="false">IF(OR(E283="",F283="",E283=0),"",F283/E283)</f>
        <v/>
      </c>
      <c r="I283" s="33" t="str">
        <f aca="false">IF(OR(E283="",G283="",E283=0),"",G283*60/E283)</f>
        <v/>
      </c>
      <c r="J283" s="34" t="str">
        <f aca="false">IF(B283="","",IFERROR(INDEX(Lists!$C$5:$C$15,MATCH(B283,Lists!$A$5:$A$15,0)),""))</f>
        <v/>
      </c>
      <c r="K283" s="29" t="str">
        <f aca="false">IF(OR(I283="",J283=""),"",IF(I283&gt;J283*1.1,"Slow","OK"))</f>
        <v/>
      </c>
      <c r="L283" s="30"/>
    </row>
    <row r="284" customFormat="false" ht="15" hidden="false" customHeight="false" outlineLevel="0" collapsed="false">
      <c r="A284" s="27"/>
      <c r="B284" s="28"/>
      <c r="C284" s="29" t="str">
        <f aca="false">IF(B284="","",IFERROR(INDEX(Lists!$B$5:$B$15,MATCH(B284,Lists!$A$5:$A$15,0)),""))</f>
        <v/>
      </c>
      <c r="D284" s="30"/>
      <c r="E284" s="28"/>
      <c r="F284" s="28"/>
      <c r="G284" s="31"/>
      <c r="H284" s="32" t="str">
        <f aca="false">IF(OR(E284="",F284="",E284=0),"",F284/E284)</f>
        <v/>
      </c>
      <c r="I284" s="33" t="str">
        <f aca="false">IF(OR(E284="",G284="",E284=0),"",G284*60/E284)</f>
        <v/>
      </c>
      <c r="J284" s="34" t="str">
        <f aca="false">IF(B284="","",IFERROR(INDEX(Lists!$C$5:$C$15,MATCH(B284,Lists!$A$5:$A$15,0)),""))</f>
        <v/>
      </c>
      <c r="K284" s="29" t="str">
        <f aca="false">IF(OR(I284="",J284=""),"",IF(I284&gt;J284*1.1,"Slow","OK"))</f>
        <v/>
      </c>
      <c r="L284" s="30"/>
    </row>
    <row r="285" customFormat="false" ht="15" hidden="false" customHeight="false" outlineLevel="0" collapsed="false">
      <c r="A285" s="27"/>
      <c r="B285" s="28"/>
      <c r="C285" s="29" t="str">
        <f aca="false">IF(B285="","",IFERROR(INDEX(Lists!$B$5:$B$15,MATCH(B285,Lists!$A$5:$A$15,0)),""))</f>
        <v/>
      </c>
      <c r="D285" s="30"/>
      <c r="E285" s="28"/>
      <c r="F285" s="28"/>
      <c r="G285" s="31"/>
      <c r="H285" s="32" t="str">
        <f aca="false">IF(OR(E285="",F285="",E285=0),"",F285/E285)</f>
        <v/>
      </c>
      <c r="I285" s="33" t="str">
        <f aca="false">IF(OR(E285="",G285="",E285=0),"",G285*60/E285)</f>
        <v/>
      </c>
      <c r="J285" s="34" t="str">
        <f aca="false">IF(B285="","",IFERROR(INDEX(Lists!$C$5:$C$15,MATCH(B285,Lists!$A$5:$A$15,0)),""))</f>
        <v/>
      </c>
      <c r="K285" s="29" t="str">
        <f aca="false">IF(OR(I285="",J285=""),"",IF(I285&gt;J285*1.1,"Slow","OK"))</f>
        <v/>
      </c>
      <c r="L285" s="30"/>
    </row>
    <row r="286" customFormat="false" ht="15" hidden="false" customHeight="false" outlineLevel="0" collapsed="false">
      <c r="A286" s="27"/>
      <c r="B286" s="28"/>
      <c r="C286" s="29" t="str">
        <f aca="false">IF(B286="","",IFERROR(INDEX(Lists!$B$5:$B$15,MATCH(B286,Lists!$A$5:$A$15,0)),""))</f>
        <v/>
      </c>
      <c r="D286" s="30"/>
      <c r="E286" s="28"/>
      <c r="F286" s="28"/>
      <c r="G286" s="31"/>
      <c r="H286" s="32" t="str">
        <f aca="false">IF(OR(E286="",F286="",E286=0),"",F286/E286)</f>
        <v/>
      </c>
      <c r="I286" s="33" t="str">
        <f aca="false">IF(OR(E286="",G286="",E286=0),"",G286*60/E286)</f>
        <v/>
      </c>
      <c r="J286" s="34" t="str">
        <f aca="false">IF(B286="","",IFERROR(INDEX(Lists!$C$5:$C$15,MATCH(B286,Lists!$A$5:$A$15,0)),""))</f>
        <v/>
      </c>
      <c r="K286" s="29" t="str">
        <f aca="false">IF(OR(I286="",J286=""),"",IF(I286&gt;J286*1.1,"Slow","OK"))</f>
        <v/>
      </c>
      <c r="L286" s="30"/>
    </row>
    <row r="287" customFormat="false" ht="15" hidden="false" customHeight="false" outlineLevel="0" collapsed="false">
      <c r="A287" s="27"/>
      <c r="B287" s="28"/>
      <c r="C287" s="29" t="str">
        <f aca="false">IF(B287="","",IFERROR(INDEX(Lists!$B$5:$B$15,MATCH(B287,Lists!$A$5:$A$15,0)),""))</f>
        <v/>
      </c>
      <c r="D287" s="30"/>
      <c r="E287" s="28"/>
      <c r="F287" s="28"/>
      <c r="G287" s="31"/>
      <c r="H287" s="32" t="str">
        <f aca="false">IF(OR(E287="",F287="",E287=0),"",F287/E287)</f>
        <v/>
      </c>
      <c r="I287" s="33" t="str">
        <f aca="false">IF(OR(E287="",G287="",E287=0),"",G287*60/E287)</f>
        <v/>
      </c>
      <c r="J287" s="34" t="str">
        <f aca="false">IF(B287="","",IFERROR(INDEX(Lists!$C$5:$C$15,MATCH(B287,Lists!$A$5:$A$15,0)),""))</f>
        <v/>
      </c>
      <c r="K287" s="29" t="str">
        <f aca="false">IF(OR(I287="",J287=""),"",IF(I287&gt;J287*1.1,"Slow","OK"))</f>
        <v/>
      </c>
      <c r="L287" s="30"/>
    </row>
    <row r="288" customFormat="false" ht="15" hidden="false" customHeight="false" outlineLevel="0" collapsed="false">
      <c r="A288" s="27"/>
      <c r="B288" s="28"/>
      <c r="C288" s="29" t="str">
        <f aca="false">IF(B288="","",IFERROR(INDEX(Lists!$B$5:$B$15,MATCH(B288,Lists!$A$5:$A$15,0)),""))</f>
        <v/>
      </c>
      <c r="D288" s="30"/>
      <c r="E288" s="28"/>
      <c r="F288" s="28"/>
      <c r="G288" s="31"/>
      <c r="H288" s="32" t="str">
        <f aca="false">IF(OR(E288="",F288="",E288=0),"",F288/E288)</f>
        <v/>
      </c>
      <c r="I288" s="33" t="str">
        <f aca="false">IF(OR(E288="",G288="",E288=0),"",G288*60/E288)</f>
        <v/>
      </c>
      <c r="J288" s="34" t="str">
        <f aca="false">IF(B288="","",IFERROR(INDEX(Lists!$C$5:$C$15,MATCH(B288,Lists!$A$5:$A$15,0)),""))</f>
        <v/>
      </c>
      <c r="K288" s="29" t="str">
        <f aca="false">IF(OR(I288="",J288=""),"",IF(I288&gt;J288*1.1,"Slow","OK"))</f>
        <v/>
      </c>
      <c r="L288" s="30"/>
    </row>
    <row r="289" customFormat="false" ht="15" hidden="false" customHeight="false" outlineLevel="0" collapsed="false">
      <c r="A289" s="27"/>
      <c r="B289" s="28"/>
      <c r="C289" s="29" t="str">
        <f aca="false">IF(B289="","",IFERROR(INDEX(Lists!$B$5:$B$15,MATCH(B289,Lists!$A$5:$A$15,0)),""))</f>
        <v/>
      </c>
      <c r="D289" s="30"/>
      <c r="E289" s="28"/>
      <c r="F289" s="28"/>
      <c r="G289" s="31"/>
      <c r="H289" s="32" t="str">
        <f aca="false">IF(OR(E289="",F289="",E289=0),"",F289/E289)</f>
        <v/>
      </c>
      <c r="I289" s="33" t="str">
        <f aca="false">IF(OR(E289="",G289="",E289=0),"",G289*60/E289)</f>
        <v/>
      </c>
      <c r="J289" s="34" t="str">
        <f aca="false">IF(B289="","",IFERROR(INDEX(Lists!$C$5:$C$15,MATCH(B289,Lists!$A$5:$A$15,0)),""))</f>
        <v/>
      </c>
      <c r="K289" s="29" t="str">
        <f aca="false">IF(OR(I289="",J289=""),"",IF(I289&gt;J289*1.1,"Slow","OK"))</f>
        <v/>
      </c>
      <c r="L289" s="30"/>
    </row>
    <row r="290" customFormat="false" ht="15" hidden="false" customHeight="false" outlineLevel="0" collapsed="false">
      <c r="A290" s="27"/>
      <c r="B290" s="28"/>
      <c r="C290" s="29" t="str">
        <f aca="false">IF(B290="","",IFERROR(INDEX(Lists!$B$5:$B$15,MATCH(B290,Lists!$A$5:$A$15,0)),""))</f>
        <v/>
      </c>
      <c r="D290" s="30"/>
      <c r="E290" s="28"/>
      <c r="F290" s="28"/>
      <c r="G290" s="31"/>
      <c r="H290" s="32" t="str">
        <f aca="false">IF(OR(E290="",F290="",E290=0),"",F290/E290)</f>
        <v/>
      </c>
      <c r="I290" s="33" t="str">
        <f aca="false">IF(OR(E290="",G290="",E290=0),"",G290*60/E290)</f>
        <v/>
      </c>
      <c r="J290" s="34" t="str">
        <f aca="false">IF(B290="","",IFERROR(INDEX(Lists!$C$5:$C$15,MATCH(B290,Lists!$A$5:$A$15,0)),""))</f>
        <v/>
      </c>
      <c r="K290" s="29" t="str">
        <f aca="false">IF(OR(I290="",J290=""),"",IF(I290&gt;J290*1.1,"Slow","OK"))</f>
        <v/>
      </c>
      <c r="L290" s="30"/>
    </row>
    <row r="291" customFormat="false" ht="15" hidden="false" customHeight="false" outlineLevel="0" collapsed="false">
      <c r="A291" s="27"/>
      <c r="B291" s="28"/>
      <c r="C291" s="29" t="str">
        <f aca="false">IF(B291="","",IFERROR(INDEX(Lists!$B$5:$B$15,MATCH(B291,Lists!$A$5:$A$15,0)),""))</f>
        <v/>
      </c>
      <c r="D291" s="30"/>
      <c r="E291" s="28"/>
      <c r="F291" s="28"/>
      <c r="G291" s="31"/>
      <c r="H291" s="32" t="str">
        <f aca="false">IF(OR(E291="",F291="",E291=0),"",F291/E291)</f>
        <v/>
      </c>
      <c r="I291" s="33" t="str">
        <f aca="false">IF(OR(E291="",G291="",E291=0),"",G291*60/E291)</f>
        <v/>
      </c>
      <c r="J291" s="34" t="str">
        <f aca="false">IF(B291="","",IFERROR(INDEX(Lists!$C$5:$C$15,MATCH(B291,Lists!$A$5:$A$15,0)),""))</f>
        <v/>
      </c>
      <c r="K291" s="29" t="str">
        <f aca="false">IF(OR(I291="",J291=""),"",IF(I291&gt;J291*1.1,"Slow","OK"))</f>
        <v/>
      </c>
      <c r="L291" s="30"/>
    </row>
    <row r="292" customFormat="false" ht="15" hidden="false" customHeight="false" outlineLevel="0" collapsed="false">
      <c r="A292" s="27"/>
      <c r="B292" s="28"/>
      <c r="C292" s="29" t="str">
        <f aca="false">IF(B292="","",IFERROR(INDEX(Lists!$B$5:$B$15,MATCH(B292,Lists!$A$5:$A$15,0)),""))</f>
        <v/>
      </c>
      <c r="D292" s="30"/>
      <c r="E292" s="28"/>
      <c r="F292" s="28"/>
      <c r="G292" s="31"/>
      <c r="H292" s="32" t="str">
        <f aca="false">IF(OR(E292="",F292="",E292=0),"",F292/E292)</f>
        <v/>
      </c>
      <c r="I292" s="33" t="str">
        <f aca="false">IF(OR(E292="",G292="",E292=0),"",G292*60/E292)</f>
        <v/>
      </c>
      <c r="J292" s="34" t="str">
        <f aca="false">IF(B292="","",IFERROR(INDEX(Lists!$C$5:$C$15,MATCH(B292,Lists!$A$5:$A$15,0)),""))</f>
        <v/>
      </c>
      <c r="K292" s="29" t="str">
        <f aca="false">IF(OR(I292="",J292=""),"",IF(I292&gt;J292*1.1,"Slow","OK"))</f>
        <v/>
      </c>
      <c r="L292" s="30"/>
    </row>
    <row r="293" customFormat="false" ht="15" hidden="false" customHeight="false" outlineLevel="0" collapsed="false">
      <c r="A293" s="27"/>
      <c r="B293" s="28"/>
      <c r="C293" s="29" t="str">
        <f aca="false">IF(B293="","",IFERROR(INDEX(Lists!$B$5:$B$15,MATCH(B293,Lists!$A$5:$A$15,0)),""))</f>
        <v/>
      </c>
      <c r="D293" s="30"/>
      <c r="E293" s="28"/>
      <c r="F293" s="28"/>
      <c r="G293" s="31"/>
      <c r="H293" s="32" t="str">
        <f aca="false">IF(OR(E293="",F293="",E293=0),"",F293/E293)</f>
        <v/>
      </c>
      <c r="I293" s="33" t="str">
        <f aca="false">IF(OR(E293="",G293="",E293=0),"",G293*60/E293)</f>
        <v/>
      </c>
      <c r="J293" s="34" t="str">
        <f aca="false">IF(B293="","",IFERROR(INDEX(Lists!$C$5:$C$15,MATCH(B293,Lists!$A$5:$A$15,0)),""))</f>
        <v/>
      </c>
      <c r="K293" s="29" t="str">
        <f aca="false">IF(OR(I293="",J293=""),"",IF(I293&gt;J293*1.1,"Slow","OK"))</f>
        <v/>
      </c>
      <c r="L293" s="30"/>
    </row>
    <row r="294" customFormat="false" ht="15" hidden="false" customHeight="false" outlineLevel="0" collapsed="false">
      <c r="A294" s="27"/>
      <c r="B294" s="28"/>
      <c r="C294" s="29" t="str">
        <f aca="false">IF(B294="","",IFERROR(INDEX(Lists!$B$5:$B$15,MATCH(B294,Lists!$A$5:$A$15,0)),""))</f>
        <v/>
      </c>
      <c r="D294" s="30"/>
      <c r="E294" s="28"/>
      <c r="F294" s="28"/>
      <c r="G294" s="31"/>
      <c r="H294" s="32" t="str">
        <f aca="false">IF(OR(E294="",F294="",E294=0),"",F294/E294)</f>
        <v/>
      </c>
      <c r="I294" s="33" t="str">
        <f aca="false">IF(OR(E294="",G294="",E294=0),"",G294*60/E294)</f>
        <v/>
      </c>
      <c r="J294" s="34" t="str">
        <f aca="false">IF(B294="","",IFERROR(INDEX(Lists!$C$5:$C$15,MATCH(B294,Lists!$A$5:$A$15,0)),""))</f>
        <v/>
      </c>
      <c r="K294" s="29" t="str">
        <f aca="false">IF(OR(I294="",J294=""),"",IF(I294&gt;J294*1.1,"Slow","OK"))</f>
        <v/>
      </c>
      <c r="L294" s="30"/>
    </row>
    <row r="295" customFormat="false" ht="15" hidden="false" customHeight="false" outlineLevel="0" collapsed="false">
      <c r="A295" s="27"/>
      <c r="B295" s="28"/>
      <c r="C295" s="29" t="str">
        <f aca="false">IF(B295="","",IFERROR(INDEX(Lists!$B$5:$B$15,MATCH(B295,Lists!$A$5:$A$15,0)),""))</f>
        <v/>
      </c>
      <c r="D295" s="30"/>
      <c r="E295" s="28"/>
      <c r="F295" s="28"/>
      <c r="G295" s="31"/>
      <c r="H295" s="32" t="str">
        <f aca="false">IF(OR(E295="",F295="",E295=0),"",F295/E295)</f>
        <v/>
      </c>
      <c r="I295" s="33" t="str">
        <f aca="false">IF(OR(E295="",G295="",E295=0),"",G295*60/E295)</f>
        <v/>
      </c>
      <c r="J295" s="34" t="str">
        <f aca="false">IF(B295="","",IFERROR(INDEX(Lists!$C$5:$C$15,MATCH(B295,Lists!$A$5:$A$15,0)),""))</f>
        <v/>
      </c>
      <c r="K295" s="29" t="str">
        <f aca="false">IF(OR(I295="",J295=""),"",IF(I295&gt;J295*1.1,"Slow","OK"))</f>
        <v/>
      </c>
      <c r="L295" s="30"/>
    </row>
    <row r="296" customFormat="false" ht="15" hidden="false" customHeight="false" outlineLevel="0" collapsed="false">
      <c r="A296" s="27"/>
      <c r="B296" s="28"/>
      <c r="C296" s="29" t="str">
        <f aca="false">IF(B296="","",IFERROR(INDEX(Lists!$B$5:$B$15,MATCH(B296,Lists!$A$5:$A$15,0)),""))</f>
        <v/>
      </c>
      <c r="D296" s="30"/>
      <c r="E296" s="28"/>
      <c r="F296" s="28"/>
      <c r="G296" s="31"/>
      <c r="H296" s="32" t="str">
        <f aca="false">IF(OR(E296="",F296="",E296=0),"",F296/E296)</f>
        <v/>
      </c>
      <c r="I296" s="33" t="str">
        <f aca="false">IF(OR(E296="",G296="",E296=0),"",G296*60/E296)</f>
        <v/>
      </c>
      <c r="J296" s="34" t="str">
        <f aca="false">IF(B296="","",IFERROR(INDEX(Lists!$C$5:$C$15,MATCH(B296,Lists!$A$5:$A$15,0)),""))</f>
        <v/>
      </c>
      <c r="K296" s="29" t="str">
        <f aca="false">IF(OR(I296="",J296=""),"",IF(I296&gt;J296*1.1,"Slow","OK"))</f>
        <v/>
      </c>
      <c r="L296" s="30"/>
    </row>
    <row r="297" customFormat="false" ht="15" hidden="false" customHeight="false" outlineLevel="0" collapsed="false">
      <c r="A297" s="27"/>
      <c r="B297" s="28"/>
      <c r="C297" s="29" t="str">
        <f aca="false">IF(B297="","",IFERROR(INDEX(Lists!$B$5:$B$15,MATCH(B297,Lists!$A$5:$A$15,0)),""))</f>
        <v/>
      </c>
      <c r="D297" s="30"/>
      <c r="E297" s="28"/>
      <c r="F297" s="28"/>
      <c r="G297" s="31"/>
      <c r="H297" s="32" t="str">
        <f aca="false">IF(OR(E297="",F297="",E297=0),"",F297/E297)</f>
        <v/>
      </c>
      <c r="I297" s="33" t="str">
        <f aca="false">IF(OR(E297="",G297="",E297=0),"",G297*60/E297)</f>
        <v/>
      </c>
      <c r="J297" s="34" t="str">
        <f aca="false">IF(B297="","",IFERROR(INDEX(Lists!$C$5:$C$15,MATCH(B297,Lists!$A$5:$A$15,0)),""))</f>
        <v/>
      </c>
      <c r="K297" s="29" t="str">
        <f aca="false">IF(OR(I297="",J297=""),"",IF(I297&gt;J297*1.1,"Slow","OK"))</f>
        <v/>
      </c>
      <c r="L297" s="30"/>
    </row>
    <row r="298" customFormat="false" ht="15" hidden="false" customHeight="false" outlineLevel="0" collapsed="false">
      <c r="A298" s="27"/>
      <c r="B298" s="28"/>
      <c r="C298" s="29" t="str">
        <f aca="false">IF(B298="","",IFERROR(INDEX(Lists!$B$5:$B$15,MATCH(B298,Lists!$A$5:$A$15,0)),""))</f>
        <v/>
      </c>
      <c r="D298" s="30"/>
      <c r="E298" s="28"/>
      <c r="F298" s="28"/>
      <c r="G298" s="31"/>
      <c r="H298" s="32" t="str">
        <f aca="false">IF(OR(E298="",F298="",E298=0),"",F298/E298)</f>
        <v/>
      </c>
      <c r="I298" s="33" t="str">
        <f aca="false">IF(OR(E298="",G298="",E298=0),"",G298*60/E298)</f>
        <v/>
      </c>
      <c r="J298" s="34" t="str">
        <f aca="false">IF(B298="","",IFERROR(INDEX(Lists!$C$5:$C$15,MATCH(B298,Lists!$A$5:$A$15,0)),""))</f>
        <v/>
      </c>
      <c r="K298" s="29" t="str">
        <f aca="false">IF(OR(I298="",J298=""),"",IF(I298&gt;J298*1.1,"Slow","OK"))</f>
        <v/>
      </c>
      <c r="L298" s="30"/>
    </row>
    <row r="299" customFormat="false" ht="15" hidden="false" customHeight="false" outlineLevel="0" collapsed="false">
      <c r="A299" s="27"/>
      <c r="B299" s="28"/>
      <c r="C299" s="29" t="str">
        <f aca="false">IF(B299="","",IFERROR(INDEX(Lists!$B$5:$B$15,MATCH(B299,Lists!$A$5:$A$15,0)),""))</f>
        <v/>
      </c>
      <c r="D299" s="30"/>
      <c r="E299" s="28"/>
      <c r="F299" s="28"/>
      <c r="G299" s="31"/>
      <c r="H299" s="32" t="str">
        <f aca="false">IF(OR(E299="",F299="",E299=0),"",F299/E299)</f>
        <v/>
      </c>
      <c r="I299" s="33" t="str">
        <f aca="false">IF(OR(E299="",G299="",E299=0),"",G299*60/E299)</f>
        <v/>
      </c>
      <c r="J299" s="34" t="str">
        <f aca="false">IF(B299="","",IFERROR(INDEX(Lists!$C$5:$C$15,MATCH(B299,Lists!$A$5:$A$15,0)),""))</f>
        <v/>
      </c>
      <c r="K299" s="29" t="str">
        <f aca="false">IF(OR(I299="",J299=""),"",IF(I299&gt;J299*1.1,"Slow","OK"))</f>
        <v/>
      </c>
      <c r="L299" s="30"/>
    </row>
    <row r="300" customFormat="false" ht="15" hidden="false" customHeight="false" outlineLevel="0" collapsed="false">
      <c r="A300" s="27"/>
      <c r="B300" s="28"/>
      <c r="C300" s="29" t="str">
        <f aca="false">IF(B300="","",IFERROR(INDEX(Lists!$B$5:$B$15,MATCH(B300,Lists!$A$5:$A$15,0)),""))</f>
        <v/>
      </c>
      <c r="D300" s="30"/>
      <c r="E300" s="28"/>
      <c r="F300" s="28"/>
      <c r="G300" s="31"/>
      <c r="H300" s="32" t="str">
        <f aca="false">IF(OR(E300="",F300="",E300=0),"",F300/E300)</f>
        <v/>
      </c>
      <c r="I300" s="33" t="str">
        <f aca="false">IF(OR(E300="",G300="",E300=0),"",G300*60/E300)</f>
        <v/>
      </c>
      <c r="J300" s="34" t="str">
        <f aca="false">IF(B300="","",IFERROR(INDEX(Lists!$C$5:$C$15,MATCH(B300,Lists!$A$5:$A$15,0)),""))</f>
        <v/>
      </c>
      <c r="K300" s="29" t="str">
        <f aca="false">IF(OR(I300="",J300=""),"",IF(I300&gt;J300*1.1,"Slow","OK"))</f>
        <v/>
      </c>
      <c r="L300" s="30"/>
    </row>
    <row r="301" customFormat="false" ht="15" hidden="false" customHeight="false" outlineLevel="0" collapsed="false">
      <c r="A301" s="27"/>
      <c r="B301" s="28"/>
      <c r="C301" s="29" t="str">
        <f aca="false">IF(B301="","",IFERROR(INDEX(Lists!$B$5:$B$15,MATCH(B301,Lists!$A$5:$A$15,0)),""))</f>
        <v/>
      </c>
      <c r="D301" s="30"/>
      <c r="E301" s="28"/>
      <c r="F301" s="28"/>
      <c r="G301" s="31"/>
      <c r="H301" s="32" t="str">
        <f aca="false">IF(OR(E301="",F301="",E301=0),"",F301/E301)</f>
        <v/>
      </c>
      <c r="I301" s="33" t="str">
        <f aca="false">IF(OR(E301="",G301="",E301=0),"",G301*60/E301)</f>
        <v/>
      </c>
      <c r="J301" s="34" t="str">
        <f aca="false">IF(B301="","",IFERROR(INDEX(Lists!$C$5:$C$15,MATCH(B301,Lists!$A$5:$A$15,0)),""))</f>
        <v/>
      </c>
      <c r="K301" s="29" t="str">
        <f aca="false">IF(OR(I301="",J301=""),"",IF(I301&gt;J301*1.1,"Slow","OK"))</f>
        <v/>
      </c>
      <c r="L301" s="30"/>
    </row>
    <row r="302" customFormat="false" ht="15" hidden="false" customHeight="false" outlineLevel="0" collapsed="false">
      <c r="A302" s="27"/>
      <c r="B302" s="28"/>
      <c r="C302" s="29" t="str">
        <f aca="false">IF(B302="","",IFERROR(INDEX(Lists!$B$5:$B$15,MATCH(B302,Lists!$A$5:$A$15,0)),""))</f>
        <v/>
      </c>
      <c r="D302" s="30"/>
      <c r="E302" s="28"/>
      <c r="F302" s="28"/>
      <c r="G302" s="31"/>
      <c r="H302" s="32" t="str">
        <f aca="false">IF(OR(E302="",F302="",E302=0),"",F302/E302)</f>
        <v/>
      </c>
      <c r="I302" s="33" t="str">
        <f aca="false">IF(OR(E302="",G302="",E302=0),"",G302*60/E302)</f>
        <v/>
      </c>
      <c r="J302" s="34" t="str">
        <f aca="false">IF(B302="","",IFERROR(INDEX(Lists!$C$5:$C$15,MATCH(B302,Lists!$A$5:$A$15,0)),""))</f>
        <v/>
      </c>
      <c r="K302" s="29" t="str">
        <f aca="false">IF(OR(I302="",J302=""),"",IF(I302&gt;J302*1.1,"Slow","OK"))</f>
        <v/>
      </c>
      <c r="L302" s="30"/>
    </row>
    <row r="303" customFormat="false" ht="15" hidden="false" customHeight="false" outlineLevel="0" collapsed="false">
      <c r="A303" s="27"/>
      <c r="B303" s="28"/>
      <c r="C303" s="29" t="str">
        <f aca="false">IF(B303="","",IFERROR(INDEX(Lists!$B$5:$B$15,MATCH(B303,Lists!$A$5:$A$15,0)),""))</f>
        <v/>
      </c>
      <c r="D303" s="30"/>
      <c r="E303" s="28"/>
      <c r="F303" s="28"/>
      <c r="G303" s="31"/>
      <c r="H303" s="32" t="str">
        <f aca="false">IF(OR(E303="",F303="",E303=0),"",F303/E303)</f>
        <v/>
      </c>
      <c r="I303" s="33" t="str">
        <f aca="false">IF(OR(E303="",G303="",E303=0),"",G303*60/E303)</f>
        <v/>
      </c>
      <c r="J303" s="34" t="str">
        <f aca="false">IF(B303="","",IFERROR(INDEX(Lists!$C$5:$C$15,MATCH(B303,Lists!$A$5:$A$15,0)),""))</f>
        <v/>
      </c>
      <c r="K303" s="29" t="str">
        <f aca="false">IF(OR(I303="",J303=""),"",IF(I303&gt;J303*1.1,"Slow","OK"))</f>
        <v/>
      </c>
      <c r="L303" s="30"/>
    </row>
    <row r="304" customFormat="false" ht="15" hidden="false" customHeight="false" outlineLevel="0" collapsed="false">
      <c r="A304" s="27"/>
      <c r="B304" s="28"/>
      <c r="C304" s="29" t="str">
        <f aca="false">IF(B304="","",IFERROR(INDEX(Lists!$B$5:$B$15,MATCH(B304,Lists!$A$5:$A$15,0)),""))</f>
        <v/>
      </c>
      <c r="D304" s="30"/>
      <c r="E304" s="28"/>
      <c r="F304" s="28"/>
      <c r="G304" s="31"/>
      <c r="H304" s="32" t="str">
        <f aca="false">IF(OR(E304="",F304="",E304=0),"",F304/E304)</f>
        <v/>
      </c>
      <c r="I304" s="33" t="str">
        <f aca="false">IF(OR(E304="",G304="",E304=0),"",G304*60/E304)</f>
        <v/>
      </c>
      <c r="J304" s="34" t="str">
        <f aca="false">IF(B304="","",IFERROR(INDEX(Lists!$C$5:$C$15,MATCH(B304,Lists!$A$5:$A$15,0)),""))</f>
        <v/>
      </c>
      <c r="K304" s="29" t="str">
        <f aca="false">IF(OR(I304="",J304=""),"",IF(I304&gt;J304*1.1,"Slow","OK"))</f>
        <v/>
      </c>
      <c r="L304" s="30"/>
    </row>
  </sheetData>
  <autoFilter ref="A4:L304"/>
  <conditionalFormatting sqref="K5:K304">
    <cfRule type="cellIs" priority="2" operator="equal" aboveAverage="0" equalAverage="0" bottom="0" percent="0" rank="0" text="" dxfId="0">
      <formula>"Slow"</formula>
    </cfRule>
  </conditionalFormatting>
  <conditionalFormatting sqref="H5:H304">
    <cfRule type="colorScale" priority="3">
      <colorScale>
        <cfvo type="num" val="0.4"/>
        <cfvo type="num" val="0.7"/>
        <cfvo type="num" val="0.9"/>
        <color rgb="FFF4CCCC"/>
        <color rgb="FFFFF2CC"/>
        <color rgb="FFD9EAD3"/>
      </colorScale>
    </cfRule>
  </conditionalFormatting>
  <conditionalFormatting sqref="A5:G304">
    <cfRule type="expression" priority="4" aboveAverage="0" equalAverage="0" bottom="0" percent="0" rank="0" text="" dxfId="12">
      <formula>LEFT($D5,6)="SAMPLE"</formula>
    </cfRule>
  </conditionalFormatting>
  <dataValidations count="5">
    <dataValidation allowBlank="true" error="Pick a value from the dropdown list." errorStyle="stop" errorTitle="Not allowed" operator="between" showDropDown="false" showErrorMessage="true" showInputMessage="false" sqref="B5:B304" type="list">
      <formula1>Lists!$A$5:$A$15</formula1>
      <formula2>0</formula2>
    </dataValidation>
    <dataValidation allowBlank="true" error="Enter a valid date." errorStyle="stop" errorTitle="Not allowed" operator="greaterThan" showDropDown="false" showErrorMessage="true" showInputMessage="false" sqref="A5:A304" type="date">
      <formula1>36526</formula1>
      <formula2>0</formula2>
    </dataValidation>
    <dataValidation allowBlank="true" error="Number of questions: 1 to 200." errorStyle="stop" errorTitle="Not allowed" operator="between" showDropDown="false" showErrorMessage="true" showInputMessage="false" sqref="E5:E304" type="whole">
      <formula1>1</formula1>
      <formula2>200</formula2>
    </dataValidation>
    <dataValidation allowBlank="true" error="# Correct must be between 0 and # Questions." errorStyle="stop" errorTitle="Not allowed" operator="between" showDropDown="false" showErrorMessage="true" showInputMessage="false" sqref="F5:F304" type="custom">
      <formula1>AND(F5&gt;=0,F5&lt;=E5)</formula1>
      <formula2>0</formula2>
    </dataValidation>
    <dataValidation allowBlank="true" error="Minutes: 0 to 600." errorStyle="stop" errorTitle="Not allowed" operator="between" showDropDown="false" showErrorMessage="true" showInputMessage="false" sqref="G5:G304" type="decimal">
      <formula1>0</formula1>
      <formula2>600</formula2>
    </dataValidation>
  </dataValidations>
  <printOptions headings="false" gridLines="false" gridLinesSet="true" horizontalCentered="false" verticalCentered="false"/>
  <pageMargins left="0.75" right="0.75" top="1" bottom="1" header="0.511811023622047" footer="0.511811023622047"/>
  <pageSetup paperSize="1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/>
    <oddFooter/>
  </headerFooter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5B7FA6"/>
    <pageSetUpPr fitToPage="true"/>
  </sheetPr>
  <dimension ref="A1:M504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1" ySplit="4" topLeftCell="B5" activePane="bottomRight" state="frozen"/>
      <selection pane="topLeft" activeCell="A1" activeCellId="0" sqref="A1"/>
      <selection pane="topRight" activeCell="B1" activeCellId="0" sqref="B1"/>
      <selection pane="bottomLeft" activeCell="A5" activeCellId="0" sqref="A5"/>
      <selection pane="bottomRigh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1"/>
    <col collapsed="false" customWidth="true" hidden="false" outlineLevel="0" max="2" min="2" style="0" width="12"/>
    <col collapsed="false" customWidth="true" hidden="false" outlineLevel="0" max="3" min="3" style="0" width="9"/>
    <col collapsed="false" customWidth="true" hidden="false" outlineLevel="0" max="4" min="4" style="0" width="30"/>
    <col collapsed="false" customWidth="true" hidden="false" outlineLevel="0" max="5" min="5" style="0" width="16"/>
    <col collapsed="false" customWidth="true" hidden="false" outlineLevel="0" max="6" min="6" style="0" width="10"/>
    <col collapsed="false" customWidth="true" hidden="false" outlineLevel="0" max="7" min="7" style="0" width="13"/>
    <col collapsed="false" customWidth="true" hidden="false" outlineLevel="0" max="8" min="8" style="0" width="26"/>
    <col collapsed="false" customWidth="true" hidden="false" outlineLevel="0" max="10" min="9" style="0" width="40"/>
    <col collapsed="false" customWidth="true" hidden="false" outlineLevel="0" max="12" min="11" style="0" width="11"/>
    <col collapsed="false" customWidth="true" hidden="false" outlineLevel="0" max="13" min="13" style="0" width="12"/>
  </cols>
  <sheetData>
    <row r="1" customFormat="false" ht="19.7" hidden="false" customHeight="false" outlineLevel="0" collapsed="false">
      <c r="A1" s="1" t="s">
        <v>84</v>
      </c>
    </row>
    <row r="2" customFormat="false" ht="15" hidden="false" customHeight="false" outlineLevel="0" collapsed="false">
      <c r="A2" s="2" t="s">
        <v>103</v>
      </c>
    </row>
    <row r="4" customFormat="false" ht="30" hidden="false" customHeight="true" outlineLevel="0" collapsed="false">
      <c r="A4" s="12" t="s">
        <v>88</v>
      </c>
      <c r="B4" s="12" t="s">
        <v>89</v>
      </c>
      <c r="C4" s="12" t="s">
        <v>90</v>
      </c>
      <c r="D4" s="12" t="s">
        <v>104</v>
      </c>
      <c r="E4" s="12" t="s">
        <v>105</v>
      </c>
      <c r="F4" s="12" t="s">
        <v>106</v>
      </c>
      <c r="G4" s="12" t="s">
        <v>107</v>
      </c>
      <c r="H4" s="12" t="s">
        <v>108</v>
      </c>
      <c r="I4" s="12" t="s">
        <v>109</v>
      </c>
      <c r="J4" s="12" t="s">
        <v>110</v>
      </c>
      <c r="K4" s="12" t="s">
        <v>111</v>
      </c>
      <c r="L4" s="12" t="s">
        <v>112</v>
      </c>
      <c r="M4" s="12" t="s">
        <v>113</v>
      </c>
    </row>
    <row r="5" customFormat="false" ht="28.35" hidden="false" customHeight="false" outlineLevel="0" collapsed="false">
      <c r="A5" s="27" t="n">
        <v>46307</v>
      </c>
      <c r="B5" s="28" t="s">
        <v>53</v>
      </c>
      <c r="C5" s="29" t="str">
        <f aca="false">IF(B5="","",IFERROR(INDEX(Lists!$B$5:$B$15,MATCH(B5,Lists!$A$5:$A$15,0)),""))</f>
        <v>Verbal</v>
      </c>
      <c r="D5" s="30" t="s">
        <v>114</v>
      </c>
      <c r="E5" s="30" t="s">
        <v>115</v>
      </c>
      <c r="F5" s="28" t="s">
        <v>116</v>
      </c>
      <c r="G5" s="28" t="s">
        <v>117</v>
      </c>
      <c r="H5" s="28" t="s">
        <v>118</v>
      </c>
      <c r="I5" s="30" t="s">
        <v>119</v>
      </c>
      <c r="J5" s="30" t="s">
        <v>120</v>
      </c>
      <c r="K5" s="35" t="n">
        <f aca="false">IF(A5="","",A5+Lists!$T$5)</f>
        <v>46314</v>
      </c>
      <c r="L5" s="28" t="s">
        <v>121</v>
      </c>
      <c r="M5" s="29" t="str">
        <f aca="true">IF(A5="","",IF(L5="Right","Done",IF(L5="Wrong","Redo again",IF(TODAY()&gt;=K5,"Redo DUE","Scheduled"))))</f>
        <v>Done</v>
      </c>
    </row>
    <row r="6" customFormat="false" ht="28.35" hidden="false" customHeight="false" outlineLevel="0" collapsed="false">
      <c r="A6" s="27" t="n">
        <v>46307</v>
      </c>
      <c r="B6" s="28" t="s">
        <v>53</v>
      </c>
      <c r="C6" s="29" t="str">
        <f aca="false">IF(B6="","",IFERROR(INDEX(Lists!$B$5:$B$15,MATCH(B6,Lists!$A$5:$A$15,0)),""))</f>
        <v>Verbal</v>
      </c>
      <c r="D6" s="30" t="s">
        <v>122</v>
      </c>
      <c r="E6" s="30" t="s">
        <v>123</v>
      </c>
      <c r="F6" s="28" t="s">
        <v>124</v>
      </c>
      <c r="G6" s="28" t="s">
        <v>125</v>
      </c>
      <c r="H6" s="28" t="s">
        <v>126</v>
      </c>
      <c r="I6" s="30" t="s">
        <v>127</v>
      </c>
      <c r="J6" s="30" t="s">
        <v>128</v>
      </c>
      <c r="K6" s="35" t="n">
        <f aca="false">IF(A6="","",A6+Lists!$T$5)</f>
        <v>46314</v>
      </c>
      <c r="L6" s="28"/>
      <c r="M6" s="29" t="str">
        <f aca="true">IF(A6="","",IF(L6="Right","Done",IF(L6="Wrong","Redo again",IF(TODAY()&gt;=K6,"Redo DUE","Scheduled"))))</f>
        <v>Redo DUE</v>
      </c>
    </row>
    <row r="7" customFormat="false" ht="28.35" hidden="false" customHeight="false" outlineLevel="0" collapsed="false">
      <c r="A7" s="27" t="n">
        <v>46308</v>
      </c>
      <c r="B7" s="28" t="s">
        <v>65</v>
      </c>
      <c r="C7" s="29" t="str">
        <f aca="false">IF(B7="","",IFERROR(INDEX(Lists!$B$5:$B$15,MATCH(B7,Lists!$A$5:$A$15,0)),""))</f>
        <v>Quant</v>
      </c>
      <c r="D7" s="30" t="s">
        <v>129</v>
      </c>
      <c r="E7" s="30" t="s">
        <v>130</v>
      </c>
      <c r="F7" s="28" t="s">
        <v>131</v>
      </c>
      <c r="G7" s="28" t="s">
        <v>117</v>
      </c>
      <c r="H7" s="28" t="s">
        <v>132</v>
      </c>
      <c r="I7" s="30" t="s">
        <v>133</v>
      </c>
      <c r="J7" s="30" t="s">
        <v>134</v>
      </c>
      <c r="K7" s="35" t="n">
        <f aca="false">IF(A7="","",A7+Lists!$T$5)</f>
        <v>46315</v>
      </c>
      <c r="L7" s="28" t="s">
        <v>117</v>
      </c>
      <c r="M7" s="29" t="str">
        <f aca="true">IF(A7="","",IF(L7="Right","Done",IF(L7="Wrong","Redo again",IF(TODAY()&gt;=K7,"Redo DUE","Scheduled"))))</f>
        <v>Redo again</v>
      </c>
    </row>
    <row r="8" customFormat="false" ht="28.35" hidden="false" customHeight="false" outlineLevel="0" collapsed="false">
      <c r="A8" s="27" t="n">
        <v>46310</v>
      </c>
      <c r="B8" s="28" t="s">
        <v>57</v>
      </c>
      <c r="C8" s="29" t="str">
        <f aca="false">IF(B8="","",IFERROR(INDEX(Lists!$B$5:$B$15,MATCH(B8,Lists!$A$5:$A$15,0)),""))</f>
        <v>Verbal</v>
      </c>
      <c r="D8" s="30" t="s">
        <v>135</v>
      </c>
      <c r="E8" s="30" t="s">
        <v>136</v>
      </c>
      <c r="F8" s="28" t="s">
        <v>116</v>
      </c>
      <c r="G8" s="28" t="s">
        <v>117</v>
      </c>
      <c r="H8" s="28" t="s">
        <v>137</v>
      </c>
      <c r="I8" s="30" t="s">
        <v>138</v>
      </c>
      <c r="J8" s="30" t="s">
        <v>139</v>
      </c>
      <c r="K8" s="35" t="n">
        <f aca="false">IF(A8="","",A8+Lists!$T$5)</f>
        <v>46317</v>
      </c>
      <c r="L8" s="28"/>
      <c r="M8" s="29" t="str">
        <f aca="true">IF(A8="","",IF(L8="Right","Done",IF(L8="Wrong","Redo again",IF(TODAY()&gt;=K8,"Redo DUE","Scheduled"))))</f>
        <v>Redo DUE</v>
      </c>
    </row>
    <row r="9" customFormat="false" ht="28.35" hidden="false" customHeight="false" outlineLevel="0" collapsed="false">
      <c r="A9" s="27" t="n">
        <v>46313</v>
      </c>
      <c r="B9" s="28" t="s">
        <v>66</v>
      </c>
      <c r="C9" s="29" t="str">
        <f aca="false">IF(B9="","",IFERROR(INDEX(Lists!$B$5:$B$15,MATCH(B9,Lists!$A$5:$A$15,0)),""))</f>
        <v>Quant</v>
      </c>
      <c r="D9" s="30" t="s">
        <v>140</v>
      </c>
      <c r="E9" s="30" t="s">
        <v>141</v>
      </c>
      <c r="F9" s="28" t="s">
        <v>124</v>
      </c>
      <c r="G9" s="28" t="s">
        <v>117</v>
      </c>
      <c r="H9" s="28" t="s">
        <v>142</v>
      </c>
      <c r="I9" s="30" t="s">
        <v>143</v>
      </c>
      <c r="J9" s="30" t="s">
        <v>144</v>
      </c>
      <c r="K9" s="35" t="n">
        <f aca="false">IF(A9="","",A9+Lists!$T$5)</f>
        <v>46320</v>
      </c>
      <c r="L9" s="28"/>
      <c r="M9" s="29" t="str">
        <f aca="true">IF(A9="","",IF(L9="Right","Done",IF(L9="Wrong","Redo again",IF(TODAY()&gt;=K9,"Redo DUE","Scheduled"))))</f>
        <v>Redo DUE</v>
      </c>
    </row>
    <row r="10" customFormat="false" ht="28.35" hidden="false" customHeight="false" outlineLevel="0" collapsed="false">
      <c r="A10" s="27" t="n">
        <v>46315</v>
      </c>
      <c r="B10" s="28" t="s">
        <v>55</v>
      </c>
      <c r="C10" s="29" t="str">
        <f aca="false">IF(B10="","",IFERROR(INDEX(Lists!$B$5:$B$15,MATCH(B10,Lists!$A$5:$A$15,0)),""))</f>
        <v>Verbal</v>
      </c>
      <c r="D10" s="30" t="s">
        <v>122</v>
      </c>
      <c r="E10" s="30" t="s">
        <v>145</v>
      </c>
      <c r="F10" s="28" t="s">
        <v>116</v>
      </c>
      <c r="G10" s="28" t="s">
        <v>117</v>
      </c>
      <c r="H10" s="28" t="s">
        <v>118</v>
      </c>
      <c r="I10" s="30" t="s">
        <v>146</v>
      </c>
      <c r="J10" s="30" t="s">
        <v>147</v>
      </c>
      <c r="K10" s="35" t="n">
        <f aca="false">IF(A10="","",A10+Lists!$T$5)</f>
        <v>46322</v>
      </c>
      <c r="L10" s="28"/>
      <c r="M10" s="29" t="str">
        <f aca="true">IF(A10="","",IF(L10="Right","Done",IF(L10="Wrong","Redo again",IF(TODAY()&gt;=K10,"Redo DUE","Scheduled"))))</f>
        <v>Scheduled</v>
      </c>
    </row>
    <row r="11" customFormat="false" ht="28.35" hidden="false" customHeight="false" outlineLevel="0" collapsed="false">
      <c r="A11" s="27" t="n">
        <v>46316</v>
      </c>
      <c r="B11" s="28" t="s">
        <v>69</v>
      </c>
      <c r="C11" s="29" t="str">
        <f aca="false">IF(B11="","",IFERROR(INDEX(Lists!$B$5:$B$15,MATCH(B11,Lists!$A$5:$A$15,0)),""))</f>
        <v>Quant</v>
      </c>
      <c r="D11" s="30" t="s">
        <v>148</v>
      </c>
      <c r="E11" s="30" t="s">
        <v>149</v>
      </c>
      <c r="F11" s="28" t="s">
        <v>124</v>
      </c>
      <c r="G11" s="28" t="s">
        <v>117</v>
      </c>
      <c r="H11" s="28" t="s">
        <v>126</v>
      </c>
      <c r="I11" s="30" t="s">
        <v>150</v>
      </c>
      <c r="J11" s="30" t="s">
        <v>151</v>
      </c>
      <c r="K11" s="35" t="n">
        <f aca="false">IF(A11="","",A11+Lists!$T$5)</f>
        <v>46323</v>
      </c>
      <c r="L11" s="28"/>
      <c r="M11" s="29" t="str">
        <f aca="true">IF(A11="","",IF(L11="Right","Done",IF(L11="Wrong","Redo again",IF(TODAY()&gt;=K11,"Redo DUE","Scheduled"))))</f>
        <v>Scheduled</v>
      </c>
    </row>
    <row r="12" customFormat="false" ht="28.35" hidden="false" customHeight="false" outlineLevel="0" collapsed="false">
      <c r="A12" s="27" t="n">
        <v>46317</v>
      </c>
      <c r="B12" s="28" t="s">
        <v>73</v>
      </c>
      <c r="C12" s="29" t="str">
        <f aca="false">IF(B12="","",IFERROR(INDEX(Lists!$B$5:$B$15,MATCH(B12,Lists!$A$5:$A$15,0)),""))</f>
        <v>Quant</v>
      </c>
      <c r="D12" s="30" t="s">
        <v>152</v>
      </c>
      <c r="E12" s="30" t="s">
        <v>153</v>
      </c>
      <c r="F12" s="28" t="s">
        <v>131</v>
      </c>
      <c r="G12" s="28" t="s">
        <v>117</v>
      </c>
      <c r="H12" s="28" t="s">
        <v>137</v>
      </c>
      <c r="I12" s="30" t="s">
        <v>154</v>
      </c>
      <c r="J12" s="30" t="s">
        <v>155</v>
      </c>
      <c r="K12" s="35" t="n">
        <f aca="false">IF(A12="","",A12+Lists!$T$5)</f>
        <v>46324</v>
      </c>
      <c r="L12" s="28"/>
      <c r="M12" s="29" t="str">
        <f aca="true">IF(A12="","",IF(L12="Right","Done",IF(L12="Wrong","Redo again",IF(TODAY()&gt;=K12,"Redo DUE","Scheduled"))))</f>
        <v>Scheduled</v>
      </c>
    </row>
    <row r="13" customFormat="false" ht="15" hidden="false" customHeight="false" outlineLevel="0" collapsed="false">
      <c r="A13" s="27"/>
      <c r="B13" s="28"/>
      <c r="C13" s="29" t="str">
        <f aca="false">IF(B13="","",IFERROR(INDEX(Lists!$B$5:$B$15,MATCH(B13,Lists!$A$5:$A$15,0)),""))</f>
        <v/>
      </c>
      <c r="D13" s="30"/>
      <c r="E13" s="30"/>
      <c r="F13" s="28"/>
      <c r="G13" s="28"/>
      <c r="H13" s="28"/>
      <c r="I13" s="30"/>
      <c r="J13" s="30"/>
      <c r="K13" s="35" t="str">
        <f aca="false">IF(A13="","",A13+Lists!$T$5)</f>
        <v/>
      </c>
      <c r="L13" s="28"/>
      <c r="M13" s="29" t="str">
        <f aca="true">IF(A13="","",IF(L13="Right","Done",IF(L13="Wrong","Redo again",IF(TODAY()&gt;=K13,"Redo DUE","Scheduled"))))</f>
        <v/>
      </c>
    </row>
    <row r="14" customFormat="false" ht="15" hidden="false" customHeight="false" outlineLevel="0" collapsed="false">
      <c r="A14" s="27"/>
      <c r="B14" s="28"/>
      <c r="C14" s="29" t="str">
        <f aca="false">IF(B14="","",IFERROR(INDEX(Lists!$B$5:$B$15,MATCH(B14,Lists!$A$5:$A$15,0)),""))</f>
        <v/>
      </c>
      <c r="D14" s="30"/>
      <c r="E14" s="30"/>
      <c r="F14" s="28"/>
      <c r="G14" s="28"/>
      <c r="H14" s="28"/>
      <c r="I14" s="30"/>
      <c r="J14" s="30"/>
      <c r="K14" s="35" t="str">
        <f aca="false">IF(A14="","",A14+Lists!$T$5)</f>
        <v/>
      </c>
      <c r="L14" s="28"/>
      <c r="M14" s="29" t="str">
        <f aca="true">IF(A14="","",IF(L14="Right","Done",IF(L14="Wrong","Redo again",IF(TODAY()&gt;=K14,"Redo DUE","Scheduled"))))</f>
        <v/>
      </c>
    </row>
    <row r="15" customFormat="false" ht="15" hidden="false" customHeight="false" outlineLevel="0" collapsed="false">
      <c r="A15" s="27"/>
      <c r="B15" s="28"/>
      <c r="C15" s="29" t="str">
        <f aca="false">IF(B15="","",IFERROR(INDEX(Lists!$B$5:$B$15,MATCH(B15,Lists!$A$5:$A$15,0)),""))</f>
        <v/>
      </c>
      <c r="D15" s="30"/>
      <c r="E15" s="30"/>
      <c r="F15" s="28"/>
      <c r="G15" s="28"/>
      <c r="H15" s="28"/>
      <c r="I15" s="30"/>
      <c r="J15" s="30"/>
      <c r="K15" s="35" t="str">
        <f aca="false">IF(A15="","",A15+Lists!$T$5)</f>
        <v/>
      </c>
      <c r="L15" s="28"/>
      <c r="M15" s="29" t="str">
        <f aca="true">IF(A15="","",IF(L15="Right","Done",IF(L15="Wrong","Redo again",IF(TODAY()&gt;=K15,"Redo DUE","Scheduled"))))</f>
        <v/>
      </c>
    </row>
    <row r="16" customFormat="false" ht="15" hidden="false" customHeight="false" outlineLevel="0" collapsed="false">
      <c r="A16" s="27"/>
      <c r="B16" s="28"/>
      <c r="C16" s="29" t="str">
        <f aca="false">IF(B16="","",IFERROR(INDEX(Lists!$B$5:$B$15,MATCH(B16,Lists!$A$5:$A$15,0)),""))</f>
        <v/>
      </c>
      <c r="D16" s="30"/>
      <c r="E16" s="30"/>
      <c r="F16" s="28"/>
      <c r="G16" s="28"/>
      <c r="H16" s="28"/>
      <c r="I16" s="30"/>
      <c r="J16" s="30"/>
      <c r="K16" s="35" t="str">
        <f aca="false">IF(A16="","",A16+Lists!$T$5)</f>
        <v/>
      </c>
      <c r="L16" s="28"/>
      <c r="M16" s="29" t="str">
        <f aca="true">IF(A16="","",IF(L16="Right","Done",IF(L16="Wrong","Redo again",IF(TODAY()&gt;=K16,"Redo DUE","Scheduled"))))</f>
        <v/>
      </c>
    </row>
    <row r="17" customFormat="false" ht="15" hidden="false" customHeight="false" outlineLevel="0" collapsed="false">
      <c r="A17" s="27"/>
      <c r="B17" s="28"/>
      <c r="C17" s="29" t="str">
        <f aca="false">IF(B17="","",IFERROR(INDEX(Lists!$B$5:$B$15,MATCH(B17,Lists!$A$5:$A$15,0)),""))</f>
        <v/>
      </c>
      <c r="D17" s="30"/>
      <c r="E17" s="30"/>
      <c r="F17" s="28"/>
      <c r="G17" s="28"/>
      <c r="H17" s="28"/>
      <c r="I17" s="30"/>
      <c r="J17" s="30"/>
      <c r="K17" s="35" t="str">
        <f aca="false">IF(A17="","",A17+Lists!$T$5)</f>
        <v/>
      </c>
      <c r="L17" s="28"/>
      <c r="M17" s="29" t="str">
        <f aca="true">IF(A17="","",IF(L17="Right","Done",IF(L17="Wrong","Redo again",IF(TODAY()&gt;=K17,"Redo DUE","Scheduled"))))</f>
        <v/>
      </c>
    </row>
    <row r="18" customFormat="false" ht="15" hidden="false" customHeight="false" outlineLevel="0" collapsed="false">
      <c r="A18" s="27"/>
      <c r="B18" s="28"/>
      <c r="C18" s="29" t="str">
        <f aca="false">IF(B18="","",IFERROR(INDEX(Lists!$B$5:$B$15,MATCH(B18,Lists!$A$5:$A$15,0)),""))</f>
        <v/>
      </c>
      <c r="D18" s="30"/>
      <c r="E18" s="30"/>
      <c r="F18" s="28"/>
      <c r="G18" s="28"/>
      <c r="H18" s="28"/>
      <c r="I18" s="30"/>
      <c r="J18" s="30"/>
      <c r="K18" s="35" t="str">
        <f aca="false">IF(A18="","",A18+Lists!$T$5)</f>
        <v/>
      </c>
      <c r="L18" s="28"/>
      <c r="M18" s="29" t="str">
        <f aca="true">IF(A18="","",IF(L18="Right","Done",IF(L18="Wrong","Redo again",IF(TODAY()&gt;=K18,"Redo DUE","Scheduled"))))</f>
        <v/>
      </c>
    </row>
    <row r="19" customFormat="false" ht="15" hidden="false" customHeight="false" outlineLevel="0" collapsed="false">
      <c r="A19" s="27"/>
      <c r="B19" s="28"/>
      <c r="C19" s="29" t="str">
        <f aca="false">IF(B19="","",IFERROR(INDEX(Lists!$B$5:$B$15,MATCH(B19,Lists!$A$5:$A$15,0)),""))</f>
        <v/>
      </c>
      <c r="D19" s="30"/>
      <c r="E19" s="30"/>
      <c r="F19" s="28"/>
      <c r="G19" s="28"/>
      <c r="H19" s="28"/>
      <c r="I19" s="30"/>
      <c r="J19" s="30"/>
      <c r="K19" s="35" t="str">
        <f aca="false">IF(A19="","",A19+Lists!$T$5)</f>
        <v/>
      </c>
      <c r="L19" s="28"/>
      <c r="M19" s="29" t="str">
        <f aca="true">IF(A19="","",IF(L19="Right","Done",IF(L19="Wrong","Redo again",IF(TODAY()&gt;=K19,"Redo DUE","Scheduled"))))</f>
        <v/>
      </c>
    </row>
    <row r="20" customFormat="false" ht="15" hidden="false" customHeight="false" outlineLevel="0" collapsed="false">
      <c r="A20" s="27"/>
      <c r="B20" s="28"/>
      <c r="C20" s="29" t="str">
        <f aca="false">IF(B20="","",IFERROR(INDEX(Lists!$B$5:$B$15,MATCH(B20,Lists!$A$5:$A$15,0)),""))</f>
        <v/>
      </c>
      <c r="D20" s="30"/>
      <c r="E20" s="30"/>
      <c r="F20" s="28"/>
      <c r="G20" s="28"/>
      <c r="H20" s="28"/>
      <c r="I20" s="30"/>
      <c r="J20" s="30"/>
      <c r="K20" s="35" t="str">
        <f aca="false">IF(A20="","",A20+Lists!$T$5)</f>
        <v/>
      </c>
      <c r="L20" s="28"/>
      <c r="M20" s="29" t="str">
        <f aca="true">IF(A20="","",IF(L20="Right","Done",IF(L20="Wrong","Redo again",IF(TODAY()&gt;=K20,"Redo DUE","Scheduled"))))</f>
        <v/>
      </c>
    </row>
    <row r="21" customFormat="false" ht="15" hidden="false" customHeight="false" outlineLevel="0" collapsed="false">
      <c r="A21" s="27"/>
      <c r="B21" s="28"/>
      <c r="C21" s="29" t="str">
        <f aca="false">IF(B21="","",IFERROR(INDEX(Lists!$B$5:$B$15,MATCH(B21,Lists!$A$5:$A$15,0)),""))</f>
        <v/>
      </c>
      <c r="D21" s="30"/>
      <c r="E21" s="30"/>
      <c r="F21" s="28"/>
      <c r="G21" s="28"/>
      <c r="H21" s="28"/>
      <c r="I21" s="30"/>
      <c r="J21" s="30"/>
      <c r="K21" s="35" t="str">
        <f aca="false">IF(A21="","",A21+Lists!$T$5)</f>
        <v/>
      </c>
      <c r="L21" s="28"/>
      <c r="M21" s="29" t="str">
        <f aca="true">IF(A21="","",IF(L21="Right","Done",IF(L21="Wrong","Redo again",IF(TODAY()&gt;=K21,"Redo DUE","Scheduled"))))</f>
        <v/>
      </c>
    </row>
    <row r="22" customFormat="false" ht="15" hidden="false" customHeight="false" outlineLevel="0" collapsed="false">
      <c r="A22" s="27"/>
      <c r="B22" s="28"/>
      <c r="C22" s="29" t="str">
        <f aca="false">IF(B22="","",IFERROR(INDEX(Lists!$B$5:$B$15,MATCH(B22,Lists!$A$5:$A$15,0)),""))</f>
        <v/>
      </c>
      <c r="D22" s="30"/>
      <c r="E22" s="30"/>
      <c r="F22" s="28"/>
      <c r="G22" s="28"/>
      <c r="H22" s="28"/>
      <c r="I22" s="30"/>
      <c r="J22" s="30"/>
      <c r="K22" s="35" t="str">
        <f aca="false">IF(A22="","",A22+Lists!$T$5)</f>
        <v/>
      </c>
      <c r="L22" s="28"/>
      <c r="M22" s="29" t="str">
        <f aca="true">IF(A22="","",IF(L22="Right","Done",IF(L22="Wrong","Redo again",IF(TODAY()&gt;=K22,"Redo DUE","Scheduled"))))</f>
        <v/>
      </c>
    </row>
    <row r="23" customFormat="false" ht="15" hidden="false" customHeight="false" outlineLevel="0" collapsed="false">
      <c r="A23" s="27"/>
      <c r="B23" s="28"/>
      <c r="C23" s="29" t="str">
        <f aca="false">IF(B23="","",IFERROR(INDEX(Lists!$B$5:$B$15,MATCH(B23,Lists!$A$5:$A$15,0)),""))</f>
        <v/>
      </c>
      <c r="D23" s="30"/>
      <c r="E23" s="30"/>
      <c r="F23" s="28"/>
      <c r="G23" s="28"/>
      <c r="H23" s="28"/>
      <c r="I23" s="30"/>
      <c r="J23" s="30"/>
      <c r="K23" s="35" t="str">
        <f aca="false">IF(A23="","",A23+Lists!$T$5)</f>
        <v/>
      </c>
      <c r="L23" s="28"/>
      <c r="M23" s="29" t="str">
        <f aca="true">IF(A23="","",IF(L23="Right","Done",IF(L23="Wrong","Redo again",IF(TODAY()&gt;=K23,"Redo DUE","Scheduled"))))</f>
        <v/>
      </c>
    </row>
    <row r="24" customFormat="false" ht="15" hidden="false" customHeight="false" outlineLevel="0" collapsed="false">
      <c r="A24" s="27"/>
      <c r="B24" s="28"/>
      <c r="C24" s="29" t="str">
        <f aca="false">IF(B24="","",IFERROR(INDEX(Lists!$B$5:$B$15,MATCH(B24,Lists!$A$5:$A$15,0)),""))</f>
        <v/>
      </c>
      <c r="D24" s="30"/>
      <c r="E24" s="30"/>
      <c r="F24" s="28"/>
      <c r="G24" s="28"/>
      <c r="H24" s="28"/>
      <c r="I24" s="30"/>
      <c r="J24" s="30"/>
      <c r="K24" s="35" t="str">
        <f aca="false">IF(A24="","",A24+Lists!$T$5)</f>
        <v/>
      </c>
      <c r="L24" s="28"/>
      <c r="M24" s="29" t="str">
        <f aca="true">IF(A24="","",IF(L24="Right","Done",IF(L24="Wrong","Redo again",IF(TODAY()&gt;=K24,"Redo DUE","Scheduled"))))</f>
        <v/>
      </c>
    </row>
    <row r="25" customFormat="false" ht="15" hidden="false" customHeight="false" outlineLevel="0" collapsed="false">
      <c r="A25" s="27"/>
      <c r="B25" s="28"/>
      <c r="C25" s="29" t="str">
        <f aca="false">IF(B25="","",IFERROR(INDEX(Lists!$B$5:$B$15,MATCH(B25,Lists!$A$5:$A$15,0)),""))</f>
        <v/>
      </c>
      <c r="D25" s="30"/>
      <c r="E25" s="30"/>
      <c r="F25" s="28"/>
      <c r="G25" s="28"/>
      <c r="H25" s="28"/>
      <c r="I25" s="30"/>
      <c r="J25" s="30"/>
      <c r="K25" s="35" t="str">
        <f aca="false">IF(A25="","",A25+Lists!$T$5)</f>
        <v/>
      </c>
      <c r="L25" s="28"/>
      <c r="M25" s="29" t="str">
        <f aca="true">IF(A25="","",IF(L25="Right","Done",IF(L25="Wrong","Redo again",IF(TODAY()&gt;=K25,"Redo DUE","Scheduled"))))</f>
        <v/>
      </c>
    </row>
    <row r="26" customFormat="false" ht="15" hidden="false" customHeight="false" outlineLevel="0" collapsed="false">
      <c r="A26" s="27"/>
      <c r="B26" s="28"/>
      <c r="C26" s="29" t="str">
        <f aca="false">IF(B26="","",IFERROR(INDEX(Lists!$B$5:$B$15,MATCH(B26,Lists!$A$5:$A$15,0)),""))</f>
        <v/>
      </c>
      <c r="D26" s="30"/>
      <c r="E26" s="30"/>
      <c r="F26" s="28"/>
      <c r="G26" s="28"/>
      <c r="H26" s="28"/>
      <c r="I26" s="30"/>
      <c r="J26" s="30"/>
      <c r="K26" s="35" t="str">
        <f aca="false">IF(A26="","",A26+Lists!$T$5)</f>
        <v/>
      </c>
      <c r="L26" s="28"/>
      <c r="M26" s="29" t="str">
        <f aca="true">IF(A26="","",IF(L26="Right","Done",IF(L26="Wrong","Redo again",IF(TODAY()&gt;=K26,"Redo DUE","Scheduled"))))</f>
        <v/>
      </c>
    </row>
    <row r="27" customFormat="false" ht="15" hidden="false" customHeight="false" outlineLevel="0" collapsed="false">
      <c r="A27" s="27"/>
      <c r="B27" s="28"/>
      <c r="C27" s="29" t="str">
        <f aca="false">IF(B27="","",IFERROR(INDEX(Lists!$B$5:$B$15,MATCH(B27,Lists!$A$5:$A$15,0)),""))</f>
        <v/>
      </c>
      <c r="D27" s="30"/>
      <c r="E27" s="30"/>
      <c r="F27" s="28"/>
      <c r="G27" s="28"/>
      <c r="H27" s="28"/>
      <c r="I27" s="30"/>
      <c r="J27" s="30"/>
      <c r="K27" s="35" t="str">
        <f aca="false">IF(A27="","",A27+Lists!$T$5)</f>
        <v/>
      </c>
      <c r="L27" s="28"/>
      <c r="M27" s="29" t="str">
        <f aca="true">IF(A27="","",IF(L27="Right","Done",IF(L27="Wrong","Redo again",IF(TODAY()&gt;=K27,"Redo DUE","Scheduled"))))</f>
        <v/>
      </c>
    </row>
    <row r="28" customFormat="false" ht="15" hidden="false" customHeight="false" outlineLevel="0" collapsed="false">
      <c r="A28" s="27"/>
      <c r="B28" s="28"/>
      <c r="C28" s="29" t="str">
        <f aca="false">IF(B28="","",IFERROR(INDEX(Lists!$B$5:$B$15,MATCH(B28,Lists!$A$5:$A$15,0)),""))</f>
        <v/>
      </c>
      <c r="D28" s="30"/>
      <c r="E28" s="30"/>
      <c r="F28" s="28"/>
      <c r="G28" s="28"/>
      <c r="H28" s="28"/>
      <c r="I28" s="30"/>
      <c r="J28" s="30"/>
      <c r="K28" s="35" t="str">
        <f aca="false">IF(A28="","",A28+Lists!$T$5)</f>
        <v/>
      </c>
      <c r="L28" s="28"/>
      <c r="M28" s="29" t="str">
        <f aca="true">IF(A28="","",IF(L28="Right","Done",IF(L28="Wrong","Redo again",IF(TODAY()&gt;=K28,"Redo DUE","Scheduled"))))</f>
        <v/>
      </c>
    </row>
    <row r="29" customFormat="false" ht="15" hidden="false" customHeight="false" outlineLevel="0" collapsed="false">
      <c r="A29" s="27"/>
      <c r="B29" s="28"/>
      <c r="C29" s="29" t="str">
        <f aca="false">IF(B29="","",IFERROR(INDEX(Lists!$B$5:$B$15,MATCH(B29,Lists!$A$5:$A$15,0)),""))</f>
        <v/>
      </c>
      <c r="D29" s="30"/>
      <c r="E29" s="30"/>
      <c r="F29" s="28"/>
      <c r="G29" s="28"/>
      <c r="H29" s="28"/>
      <c r="I29" s="30"/>
      <c r="J29" s="30"/>
      <c r="K29" s="35" t="str">
        <f aca="false">IF(A29="","",A29+Lists!$T$5)</f>
        <v/>
      </c>
      <c r="L29" s="28"/>
      <c r="M29" s="29" t="str">
        <f aca="true">IF(A29="","",IF(L29="Right","Done",IF(L29="Wrong","Redo again",IF(TODAY()&gt;=K29,"Redo DUE","Scheduled"))))</f>
        <v/>
      </c>
    </row>
    <row r="30" customFormat="false" ht="15" hidden="false" customHeight="false" outlineLevel="0" collapsed="false">
      <c r="A30" s="27"/>
      <c r="B30" s="28"/>
      <c r="C30" s="29" t="str">
        <f aca="false">IF(B30="","",IFERROR(INDEX(Lists!$B$5:$B$15,MATCH(B30,Lists!$A$5:$A$15,0)),""))</f>
        <v/>
      </c>
      <c r="D30" s="30"/>
      <c r="E30" s="30"/>
      <c r="F30" s="28"/>
      <c r="G30" s="28"/>
      <c r="H30" s="28"/>
      <c r="I30" s="30"/>
      <c r="J30" s="30"/>
      <c r="K30" s="35" t="str">
        <f aca="false">IF(A30="","",A30+Lists!$T$5)</f>
        <v/>
      </c>
      <c r="L30" s="28"/>
      <c r="M30" s="29" t="str">
        <f aca="true">IF(A30="","",IF(L30="Right","Done",IF(L30="Wrong","Redo again",IF(TODAY()&gt;=K30,"Redo DUE","Scheduled"))))</f>
        <v/>
      </c>
    </row>
    <row r="31" customFormat="false" ht="15" hidden="false" customHeight="false" outlineLevel="0" collapsed="false">
      <c r="A31" s="27"/>
      <c r="B31" s="28"/>
      <c r="C31" s="29" t="str">
        <f aca="false">IF(B31="","",IFERROR(INDEX(Lists!$B$5:$B$15,MATCH(B31,Lists!$A$5:$A$15,0)),""))</f>
        <v/>
      </c>
      <c r="D31" s="30"/>
      <c r="E31" s="30"/>
      <c r="F31" s="28"/>
      <c r="G31" s="28"/>
      <c r="H31" s="28"/>
      <c r="I31" s="30"/>
      <c r="J31" s="30"/>
      <c r="K31" s="35" t="str">
        <f aca="false">IF(A31="","",A31+Lists!$T$5)</f>
        <v/>
      </c>
      <c r="L31" s="28"/>
      <c r="M31" s="29" t="str">
        <f aca="true">IF(A31="","",IF(L31="Right","Done",IF(L31="Wrong","Redo again",IF(TODAY()&gt;=K31,"Redo DUE","Scheduled"))))</f>
        <v/>
      </c>
    </row>
    <row r="32" customFormat="false" ht="15" hidden="false" customHeight="false" outlineLevel="0" collapsed="false">
      <c r="A32" s="27"/>
      <c r="B32" s="28"/>
      <c r="C32" s="29" t="str">
        <f aca="false">IF(B32="","",IFERROR(INDEX(Lists!$B$5:$B$15,MATCH(B32,Lists!$A$5:$A$15,0)),""))</f>
        <v/>
      </c>
      <c r="D32" s="30"/>
      <c r="E32" s="30"/>
      <c r="F32" s="28"/>
      <c r="G32" s="28"/>
      <c r="H32" s="28"/>
      <c r="I32" s="30"/>
      <c r="J32" s="30"/>
      <c r="K32" s="35" t="str">
        <f aca="false">IF(A32="","",A32+Lists!$T$5)</f>
        <v/>
      </c>
      <c r="L32" s="28"/>
      <c r="M32" s="29" t="str">
        <f aca="true">IF(A32="","",IF(L32="Right","Done",IF(L32="Wrong","Redo again",IF(TODAY()&gt;=K32,"Redo DUE","Scheduled"))))</f>
        <v/>
      </c>
    </row>
    <row r="33" customFormat="false" ht="15" hidden="false" customHeight="false" outlineLevel="0" collapsed="false">
      <c r="A33" s="27"/>
      <c r="B33" s="28"/>
      <c r="C33" s="29" t="str">
        <f aca="false">IF(B33="","",IFERROR(INDEX(Lists!$B$5:$B$15,MATCH(B33,Lists!$A$5:$A$15,0)),""))</f>
        <v/>
      </c>
      <c r="D33" s="30"/>
      <c r="E33" s="30"/>
      <c r="F33" s="28"/>
      <c r="G33" s="28"/>
      <c r="H33" s="28"/>
      <c r="I33" s="30"/>
      <c r="J33" s="30"/>
      <c r="K33" s="35" t="str">
        <f aca="false">IF(A33="","",A33+Lists!$T$5)</f>
        <v/>
      </c>
      <c r="L33" s="28"/>
      <c r="M33" s="29" t="str">
        <f aca="true">IF(A33="","",IF(L33="Right","Done",IF(L33="Wrong","Redo again",IF(TODAY()&gt;=K33,"Redo DUE","Scheduled"))))</f>
        <v/>
      </c>
    </row>
    <row r="34" customFormat="false" ht="15" hidden="false" customHeight="false" outlineLevel="0" collapsed="false">
      <c r="A34" s="27"/>
      <c r="B34" s="28"/>
      <c r="C34" s="29" t="str">
        <f aca="false">IF(B34="","",IFERROR(INDEX(Lists!$B$5:$B$15,MATCH(B34,Lists!$A$5:$A$15,0)),""))</f>
        <v/>
      </c>
      <c r="D34" s="30"/>
      <c r="E34" s="30"/>
      <c r="F34" s="28"/>
      <c r="G34" s="28"/>
      <c r="H34" s="28"/>
      <c r="I34" s="30"/>
      <c r="J34" s="30"/>
      <c r="K34" s="35" t="str">
        <f aca="false">IF(A34="","",A34+Lists!$T$5)</f>
        <v/>
      </c>
      <c r="L34" s="28"/>
      <c r="M34" s="29" t="str">
        <f aca="true">IF(A34="","",IF(L34="Right","Done",IF(L34="Wrong","Redo again",IF(TODAY()&gt;=K34,"Redo DUE","Scheduled"))))</f>
        <v/>
      </c>
    </row>
    <row r="35" customFormat="false" ht="15" hidden="false" customHeight="false" outlineLevel="0" collapsed="false">
      <c r="A35" s="27"/>
      <c r="B35" s="28"/>
      <c r="C35" s="29" t="str">
        <f aca="false">IF(B35="","",IFERROR(INDEX(Lists!$B$5:$B$15,MATCH(B35,Lists!$A$5:$A$15,0)),""))</f>
        <v/>
      </c>
      <c r="D35" s="30"/>
      <c r="E35" s="30"/>
      <c r="F35" s="28"/>
      <c r="G35" s="28"/>
      <c r="H35" s="28"/>
      <c r="I35" s="30"/>
      <c r="J35" s="30"/>
      <c r="K35" s="35" t="str">
        <f aca="false">IF(A35="","",A35+Lists!$T$5)</f>
        <v/>
      </c>
      <c r="L35" s="28"/>
      <c r="M35" s="29" t="str">
        <f aca="true">IF(A35="","",IF(L35="Right","Done",IF(L35="Wrong","Redo again",IF(TODAY()&gt;=K35,"Redo DUE","Scheduled"))))</f>
        <v/>
      </c>
    </row>
    <row r="36" customFormat="false" ht="15" hidden="false" customHeight="false" outlineLevel="0" collapsed="false">
      <c r="A36" s="27"/>
      <c r="B36" s="28"/>
      <c r="C36" s="29" t="str">
        <f aca="false">IF(B36="","",IFERROR(INDEX(Lists!$B$5:$B$15,MATCH(B36,Lists!$A$5:$A$15,0)),""))</f>
        <v/>
      </c>
      <c r="D36" s="30"/>
      <c r="E36" s="30"/>
      <c r="F36" s="28"/>
      <c r="G36" s="28"/>
      <c r="H36" s="28"/>
      <c r="I36" s="30"/>
      <c r="J36" s="30"/>
      <c r="K36" s="35" t="str">
        <f aca="false">IF(A36="","",A36+Lists!$T$5)</f>
        <v/>
      </c>
      <c r="L36" s="28"/>
      <c r="M36" s="29" t="str">
        <f aca="true">IF(A36="","",IF(L36="Right","Done",IF(L36="Wrong","Redo again",IF(TODAY()&gt;=K36,"Redo DUE","Scheduled"))))</f>
        <v/>
      </c>
    </row>
    <row r="37" customFormat="false" ht="15" hidden="false" customHeight="false" outlineLevel="0" collapsed="false">
      <c r="A37" s="27"/>
      <c r="B37" s="28"/>
      <c r="C37" s="29" t="str">
        <f aca="false">IF(B37="","",IFERROR(INDEX(Lists!$B$5:$B$15,MATCH(B37,Lists!$A$5:$A$15,0)),""))</f>
        <v/>
      </c>
      <c r="D37" s="30"/>
      <c r="E37" s="30"/>
      <c r="F37" s="28"/>
      <c r="G37" s="28"/>
      <c r="H37" s="28"/>
      <c r="I37" s="30"/>
      <c r="J37" s="30"/>
      <c r="K37" s="35" t="str">
        <f aca="false">IF(A37="","",A37+Lists!$T$5)</f>
        <v/>
      </c>
      <c r="L37" s="28"/>
      <c r="M37" s="29" t="str">
        <f aca="true">IF(A37="","",IF(L37="Right","Done",IF(L37="Wrong","Redo again",IF(TODAY()&gt;=K37,"Redo DUE","Scheduled"))))</f>
        <v/>
      </c>
    </row>
    <row r="38" customFormat="false" ht="15" hidden="false" customHeight="false" outlineLevel="0" collapsed="false">
      <c r="A38" s="27"/>
      <c r="B38" s="28"/>
      <c r="C38" s="29" t="str">
        <f aca="false">IF(B38="","",IFERROR(INDEX(Lists!$B$5:$B$15,MATCH(B38,Lists!$A$5:$A$15,0)),""))</f>
        <v/>
      </c>
      <c r="D38" s="30"/>
      <c r="E38" s="30"/>
      <c r="F38" s="28"/>
      <c r="G38" s="28"/>
      <c r="H38" s="28"/>
      <c r="I38" s="30"/>
      <c r="J38" s="30"/>
      <c r="K38" s="35" t="str">
        <f aca="false">IF(A38="","",A38+Lists!$T$5)</f>
        <v/>
      </c>
      <c r="L38" s="28"/>
      <c r="M38" s="29" t="str">
        <f aca="true">IF(A38="","",IF(L38="Right","Done",IF(L38="Wrong","Redo again",IF(TODAY()&gt;=K38,"Redo DUE","Scheduled"))))</f>
        <v/>
      </c>
    </row>
    <row r="39" customFormat="false" ht="15" hidden="false" customHeight="false" outlineLevel="0" collapsed="false">
      <c r="A39" s="27"/>
      <c r="B39" s="28"/>
      <c r="C39" s="29" t="str">
        <f aca="false">IF(B39="","",IFERROR(INDEX(Lists!$B$5:$B$15,MATCH(B39,Lists!$A$5:$A$15,0)),""))</f>
        <v/>
      </c>
      <c r="D39" s="30"/>
      <c r="E39" s="30"/>
      <c r="F39" s="28"/>
      <c r="G39" s="28"/>
      <c r="H39" s="28"/>
      <c r="I39" s="30"/>
      <c r="J39" s="30"/>
      <c r="K39" s="35" t="str">
        <f aca="false">IF(A39="","",A39+Lists!$T$5)</f>
        <v/>
      </c>
      <c r="L39" s="28"/>
      <c r="M39" s="29" t="str">
        <f aca="true">IF(A39="","",IF(L39="Right","Done",IF(L39="Wrong","Redo again",IF(TODAY()&gt;=K39,"Redo DUE","Scheduled"))))</f>
        <v/>
      </c>
    </row>
    <row r="40" customFormat="false" ht="15" hidden="false" customHeight="false" outlineLevel="0" collapsed="false">
      <c r="A40" s="27"/>
      <c r="B40" s="28"/>
      <c r="C40" s="29" t="str">
        <f aca="false">IF(B40="","",IFERROR(INDEX(Lists!$B$5:$B$15,MATCH(B40,Lists!$A$5:$A$15,0)),""))</f>
        <v/>
      </c>
      <c r="D40" s="30"/>
      <c r="E40" s="30"/>
      <c r="F40" s="28"/>
      <c r="G40" s="28"/>
      <c r="H40" s="28"/>
      <c r="I40" s="30"/>
      <c r="J40" s="30"/>
      <c r="K40" s="35" t="str">
        <f aca="false">IF(A40="","",A40+Lists!$T$5)</f>
        <v/>
      </c>
      <c r="L40" s="28"/>
      <c r="M40" s="29" t="str">
        <f aca="true">IF(A40="","",IF(L40="Right","Done",IF(L40="Wrong","Redo again",IF(TODAY()&gt;=K40,"Redo DUE","Scheduled"))))</f>
        <v/>
      </c>
    </row>
    <row r="41" customFormat="false" ht="15" hidden="false" customHeight="false" outlineLevel="0" collapsed="false">
      <c r="A41" s="27"/>
      <c r="B41" s="28"/>
      <c r="C41" s="29" t="str">
        <f aca="false">IF(B41="","",IFERROR(INDEX(Lists!$B$5:$B$15,MATCH(B41,Lists!$A$5:$A$15,0)),""))</f>
        <v/>
      </c>
      <c r="D41" s="30"/>
      <c r="E41" s="30"/>
      <c r="F41" s="28"/>
      <c r="G41" s="28"/>
      <c r="H41" s="28"/>
      <c r="I41" s="30"/>
      <c r="J41" s="30"/>
      <c r="K41" s="35" t="str">
        <f aca="false">IF(A41="","",A41+Lists!$T$5)</f>
        <v/>
      </c>
      <c r="L41" s="28"/>
      <c r="M41" s="29" t="str">
        <f aca="true">IF(A41="","",IF(L41="Right","Done",IF(L41="Wrong","Redo again",IF(TODAY()&gt;=K41,"Redo DUE","Scheduled"))))</f>
        <v/>
      </c>
    </row>
    <row r="42" customFormat="false" ht="15" hidden="false" customHeight="false" outlineLevel="0" collapsed="false">
      <c r="A42" s="27"/>
      <c r="B42" s="28"/>
      <c r="C42" s="29" t="str">
        <f aca="false">IF(B42="","",IFERROR(INDEX(Lists!$B$5:$B$15,MATCH(B42,Lists!$A$5:$A$15,0)),""))</f>
        <v/>
      </c>
      <c r="D42" s="30"/>
      <c r="E42" s="30"/>
      <c r="F42" s="28"/>
      <c r="G42" s="28"/>
      <c r="H42" s="28"/>
      <c r="I42" s="30"/>
      <c r="J42" s="30"/>
      <c r="K42" s="35" t="str">
        <f aca="false">IF(A42="","",A42+Lists!$T$5)</f>
        <v/>
      </c>
      <c r="L42" s="28"/>
      <c r="M42" s="29" t="str">
        <f aca="true">IF(A42="","",IF(L42="Right","Done",IF(L42="Wrong","Redo again",IF(TODAY()&gt;=K42,"Redo DUE","Scheduled"))))</f>
        <v/>
      </c>
    </row>
    <row r="43" customFormat="false" ht="15" hidden="false" customHeight="false" outlineLevel="0" collapsed="false">
      <c r="A43" s="27"/>
      <c r="B43" s="28"/>
      <c r="C43" s="29" t="str">
        <f aca="false">IF(B43="","",IFERROR(INDEX(Lists!$B$5:$B$15,MATCH(B43,Lists!$A$5:$A$15,0)),""))</f>
        <v/>
      </c>
      <c r="D43" s="30"/>
      <c r="E43" s="30"/>
      <c r="F43" s="28"/>
      <c r="G43" s="28"/>
      <c r="H43" s="28"/>
      <c r="I43" s="30"/>
      <c r="J43" s="30"/>
      <c r="K43" s="35" t="str">
        <f aca="false">IF(A43="","",A43+Lists!$T$5)</f>
        <v/>
      </c>
      <c r="L43" s="28"/>
      <c r="M43" s="29" t="str">
        <f aca="true">IF(A43="","",IF(L43="Right","Done",IF(L43="Wrong","Redo again",IF(TODAY()&gt;=K43,"Redo DUE","Scheduled"))))</f>
        <v/>
      </c>
    </row>
    <row r="44" customFormat="false" ht="15" hidden="false" customHeight="false" outlineLevel="0" collapsed="false">
      <c r="A44" s="27"/>
      <c r="B44" s="28"/>
      <c r="C44" s="29" t="str">
        <f aca="false">IF(B44="","",IFERROR(INDEX(Lists!$B$5:$B$15,MATCH(B44,Lists!$A$5:$A$15,0)),""))</f>
        <v/>
      </c>
      <c r="D44" s="30"/>
      <c r="E44" s="30"/>
      <c r="F44" s="28"/>
      <c r="G44" s="28"/>
      <c r="H44" s="28"/>
      <c r="I44" s="30"/>
      <c r="J44" s="30"/>
      <c r="K44" s="35" t="str">
        <f aca="false">IF(A44="","",A44+Lists!$T$5)</f>
        <v/>
      </c>
      <c r="L44" s="28"/>
      <c r="M44" s="29" t="str">
        <f aca="true">IF(A44="","",IF(L44="Right","Done",IF(L44="Wrong","Redo again",IF(TODAY()&gt;=K44,"Redo DUE","Scheduled"))))</f>
        <v/>
      </c>
    </row>
    <row r="45" customFormat="false" ht="15" hidden="false" customHeight="false" outlineLevel="0" collapsed="false">
      <c r="A45" s="27"/>
      <c r="B45" s="28"/>
      <c r="C45" s="29" t="str">
        <f aca="false">IF(B45="","",IFERROR(INDEX(Lists!$B$5:$B$15,MATCH(B45,Lists!$A$5:$A$15,0)),""))</f>
        <v/>
      </c>
      <c r="D45" s="30"/>
      <c r="E45" s="30"/>
      <c r="F45" s="28"/>
      <c r="G45" s="28"/>
      <c r="H45" s="28"/>
      <c r="I45" s="30"/>
      <c r="J45" s="30"/>
      <c r="K45" s="35" t="str">
        <f aca="false">IF(A45="","",A45+Lists!$T$5)</f>
        <v/>
      </c>
      <c r="L45" s="28"/>
      <c r="M45" s="29" t="str">
        <f aca="true">IF(A45="","",IF(L45="Right","Done",IF(L45="Wrong","Redo again",IF(TODAY()&gt;=K45,"Redo DUE","Scheduled"))))</f>
        <v/>
      </c>
    </row>
    <row r="46" customFormat="false" ht="15" hidden="false" customHeight="false" outlineLevel="0" collapsed="false">
      <c r="A46" s="27"/>
      <c r="B46" s="28"/>
      <c r="C46" s="29" t="str">
        <f aca="false">IF(B46="","",IFERROR(INDEX(Lists!$B$5:$B$15,MATCH(B46,Lists!$A$5:$A$15,0)),""))</f>
        <v/>
      </c>
      <c r="D46" s="30"/>
      <c r="E46" s="30"/>
      <c r="F46" s="28"/>
      <c r="G46" s="28"/>
      <c r="H46" s="28"/>
      <c r="I46" s="30"/>
      <c r="J46" s="30"/>
      <c r="K46" s="35" t="str">
        <f aca="false">IF(A46="","",A46+Lists!$T$5)</f>
        <v/>
      </c>
      <c r="L46" s="28"/>
      <c r="M46" s="29" t="str">
        <f aca="true">IF(A46="","",IF(L46="Right","Done",IF(L46="Wrong","Redo again",IF(TODAY()&gt;=K46,"Redo DUE","Scheduled"))))</f>
        <v/>
      </c>
    </row>
    <row r="47" customFormat="false" ht="15" hidden="false" customHeight="false" outlineLevel="0" collapsed="false">
      <c r="A47" s="27"/>
      <c r="B47" s="28"/>
      <c r="C47" s="29" t="str">
        <f aca="false">IF(B47="","",IFERROR(INDEX(Lists!$B$5:$B$15,MATCH(B47,Lists!$A$5:$A$15,0)),""))</f>
        <v/>
      </c>
      <c r="D47" s="30"/>
      <c r="E47" s="30"/>
      <c r="F47" s="28"/>
      <c r="G47" s="28"/>
      <c r="H47" s="28"/>
      <c r="I47" s="30"/>
      <c r="J47" s="30"/>
      <c r="K47" s="35" t="str">
        <f aca="false">IF(A47="","",A47+Lists!$T$5)</f>
        <v/>
      </c>
      <c r="L47" s="28"/>
      <c r="M47" s="29" t="str">
        <f aca="true">IF(A47="","",IF(L47="Right","Done",IF(L47="Wrong","Redo again",IF(TODAY()&gt;=K47,"Redo DUE","Scheduled"))))</f>
        <v/>
      </c>
    </row>
    <row r="48" customFormat="false" ht="15" hidden="false" customHeight="false" outlineLevel="0" collapsed="false">
      <c r="A48" s="27"/>
      <c r="B48" s="28"/>
      <c r="C48" s="29" t="str">
        <f aca="false">IF(B48="","",IFERROR(INDEX(Lists!$B$5:$B$15,MATCH(B48,Lists!$A$5:$A$15,0)),""))</f>
        <v/>
      </c>
      <c r="D48" s="30"/>
      <c r="E48" s="30"/>
      <c r="F48" s="28"/>
      <c r="G48" s="28"/>
      <c r="H48" s="28"/>
      <c r="I48" s="30"/>
      <c r="J48" s="30"/>
      <c r="K48" s="35" t="str">
        <f aca="false">IF(A48="","",A48+Lists!$T$5)</f>
        <v/>
      </c>
      <c r="L48" s="28"/>
      <c r="M48" s="29" t="str">
        <f aca="true">IF(A48="","",IF(L48="Right","Done",IF(L48="Wrong","Redo again",IF(TODAY()&gt;=K48,"Redo DUE","Scheduled"))))</f>
        <v/>
      </c>
    </row>
    <row r="49" customFormat="false" ht="15" hidden="false" customHeight="false" outlineLevel="0" collapsed="false">
      <c r="A49" s="27"/>
      <c r="B49" s="28"/>
      <c r="C49" s="29" t="str">
        <f aca="false">IF(B49="","",IFERROR(INDEX(Lists!$B$5:$B$15,MATCH(B49,Lists!$A$5:$A$15,0)),""))</f>
        <v/>
      </c>
      <c r="D49" s="30"/>
      <c r="E49" s="30"/>
      <c r="F49" s="28"/>
      <c r="G49" s="28"/>
      <c r="H49" s="28"/>
      <c r="I49" s="30"/>
      <c r="J49" s="30"/>
      <c r="K49" s="35" t="str">
        <f aca="false">IF(A49="","",A49+Lists!$T$5)</f>
        <v/>
      </c>
      <c r="L49" s="28"/>
      <c r="M49" s="29" t="str">
        <f aca="true">IF(A49="","",IF(L49="Right","Done",IF(L49="Wrong","Redo again",IF(TODAY()&gt;=K49,"Redo DUE","Scheduled"))))</f>
        <v/>
      </c>
    </row>
    <row r="50" customFormat="false" ht="15" hidden="false" customHeight="false" outlineLevel="0" collapsed="false">
      <c r="A50" s="27"/>
      <c r="B50" s="28"/>
      <c r="C50" s="29" t="str">
        <f aca="false">IF(B50="","",IFERROR(INDEX(Lists!$B$5:$B$15,MATCH(B50,Lists!$A$5:$A$15,0)),""))</f>
        <v/>
      </c>
      <c r="D50" s="30"/>
      <c r="E50" s="30"/>
      <c r="F50" s="28"/>
      <c r="G50" s="28"/>
      <c r="H50" s="28"/>
      <c r="I50" s="30"/>
      <c r="J50" s="30"/>
      <c r="K50" s="35" t="str">
        <f aca="false">IF(A50="","",A50+Lists!$T$5)</f>
        <v/>
      </c>
      <c r="L50" s="28"/>
      <c r="M50" s="29" t="str">
        <f aca="true">IF(A50="","",IF(L50="Right","Done",IF(L50="Wrong","Redo again",IF(TODAY()&gt;=K50,"Redo DUE","Scheduled"))))</f>
        <v/>
      </c>
    </row>
    <row r="51" customFormat="false" ht="15" hidden="false" customHeight="false" outlineLevel="0" collapsed="false">
      <c r="A51" s="27"/>
      <c r="B51" s="28"/>
      <c r="C51" s="29" t="str">
        <f aca="false">IF(B51="","",IFERROR(INDEX(Lists!$B$5:$B$15,MATCH(B51,Lists!$A$5:$A$15,0)),""))</f>
        <v/>
      </c>
      <c r="D51" s="30"/>
      <c r="E51" s="30"/>
      <c r="F51" s="28"/>
      <c r="G51" s="28"/>
      <c r="H51" s="28"/>
      <c r="I51" s="30"/>
      <c r="J51" s="30"/>
      <c r="K51" s="35" t="str">
        <f aca="false">IF(A51="","",A51+Lists!$T$5)</f>
        <v/>
      </c>
      <c r="L51" s="28"/>
      <c r="M51" s="29" t="str">
        <f aca="true">IF(A51="","",IF(L51="Right","Done",IF(L51="Wrong","Redo again",IF(TODAY()&gt;=K51,"Redo DUE","Scheduled"))))</f>
        <v/>
      </c>
    </row>
    <row r="52" customFormat="false" ht="15" hidden="false" customHeight="false" outlineLevel="0" collapsed="false">
      <c r="A52" s="27"/>
      <c r="B52" s="28"/>
      <c r="C52" s="29" t="str">
        <f aca="false">IF(B52="","",IFERROR(INDEX(Lists!$B$5:$B$15,MATCH(B52,Lists!$A$5:$A$15,0)),""))</f>
        <v/>
      </c>
      <c r="D52" s="30"/>
      <c r="E52" s="30"/>
      <c r="F52" s="28"/>
      <c r="G52" s="28"/>
      <c r="H52" s="28"/>
      <c r="I52" s="30"/>
      <c r="J52" s="30"/>
      <c r="K52" s="35" t="str">
        <f aca="false">IF(A52="","",A52+Lists!$T$5)</f>
        <v/>
      </c>
      <c r="L52" s="28"/>
      <c r="M52" s="29" t="str">
        <f aca="true">IF(A52="","",IF(L52="Right","Done",IF(L52="Wrong","Redo again",IF(TODAY()&gt;=K52,"Redo DUE","Scheduled"))))</f>
        <v/>
      </c>
    </row>
    <row r="53" customFormat="false" ht="15" hidden="false" customHeight="false" outlineLevel="0" collapsed="false">
      <c r="A53" s="27"/>
      <c r="B53" s="28"/>
      <c r="C53" s="29" t="str">
        <f aca="false">IF(B53="","",IFERROR(INDEX(Lists!$B$5:$B$15,MATCH(B53,Lists!$A$5:$A$15,0)),""))</f>
        <v/>
      </c>
      <c r="D53" s="30"/>
      <c r="E53" s="30"/>
      <c r="F53" s="28"/>
      <c r="G53" s="28"/>
      <c r="H53" s="28"/>
      <c r="I53" s="30"/>
      <c r="J53" s="30"/>
      <c r="K53" s="35" t="str">
        <f aca="false">IF(A53="","",A53+Lists!$T$5)</f>
        <v/>
      </c>
      <c r="L53" s="28"/>
      <c r="M53" s="29" t="str">
        <f aca="true">IF(A53="","",IF(L53="Right","Done",IF(L53="Wrong","Redo again",IF(TODAY()&gt;=K53,"Redo DUE","Scheduled"))))</f>
        <v/>
      </c>
    </row>
    <row r="54" customFormat="false" ht="15" hidden="false" customHeight="false" outlineLevel="0" collapsed="false">
      <c r="A54" s="27"/>
      <c r="B54" s="28"/>
      <c r="C54" s="29" t="str">
        <f aca="false">IF(B54="","",IFERROR(INDEX(Lists!$B$5:$B$15,MATCH(B54,Lists!$A$5:$A$15,0)),""))</f>
        <v/>
      </c>
      <c r="D54" s="30"/>
      <c r="E54" s="30"/>
      <c r="F54" s="28"/>
      <c r="G54" s="28"/>
      <c r="H54" s="28"/>
      <c r="I54" s="30"/>
      <c r="J54" s="30"/>
      <c r="K54" s="35" t="str">
        <f aca="false">IF(A54="","",A54+Lists!$T$5)</f>
        <v/>
      </c>
      <c r="L54" s="28"/>
      <c r="M54" s="29" t="str">
        <f aca="true">IF(A54="","",IF(L54="Right","Done",IF(L54="Wrong","Redo again",IF(TODAY()&gt;=K54,"Redo DUE","Scheduled"))))</f>
        <v/>
      </c>
    </row>
    <row r="55" customFormat="false" ht="15" hidden="false" customHeight="false" outlineLevel="0" collapsed="false">
      <c r="A55" s="27"/>
      <c r="B55" s="28"/>
      <c r="C55" s="29" t="str">
        <f aca="false">IF(B55="","",IFERROR(INDEX(Lists!$B$5:$B$15,MATCH(B55,Lists!$A$5:$A$15,0)),""))</f>
        <v/>
      </c>
      <c r="D55" s="30"/>
      <c r="E55" s="30"/>
      <c r="F55" s="28"/>
      <c r="G55" s="28"/>
      <c r="H55" s="28"/>
      <c r="I55" s="30"/>
      <c r="J55" s="30"/>
      <c r="K55" s="35" t="str">
        <f aca="false">IF(A55="","",A55+Lists!$T$5)</f>
        <v/>
      </c>
      <c r="L55" s="28"/>
      <c r="M55" s="29" t="str">
        <f aca="true">IF(A55="","",IF(L55="Right","Done",IF(L55="Wrong","Redo again",IF(TODAY()&gt;=K55,"Redo DUE","Scheduled"))))</f>
        <v/>
      </c>
    </row>
    <row r="56" customFormat="false" ht="15" hidden="false" customHeight="false" outlineLevel="0" collapsed="false">
      <c r="A56" s="27"/>
      <c r="B56" s="28"/>
      <c r="C56" s="29" t="str">
        <f aca="false">IF(B56="","",IFERROR(INDEX(Lists!$B$5:$B$15,MATCH(B56,Lists!$A$5:$A$15,0)),""))</f>
        <v/>
      </c>
      <c r="D56" s="30"/>
      <c r="E56" s="30"/>
      <c r="F56" s="28"/>
      <c r="G56" s="28"/>
      <c r="H56" s="28"/>
      <c r="I56" s="30"/>
      <c r="J56" s="30"/>
      <c r="K56" s="35" t="str">
        <f aca="false">IF(A56="","",A56+Lists!$T$5)</f>
        <v/>
      </c>
      <c r="L56" s="28"/>
      <c r="M56" s="29" t="str">
        <f aca="true">IF(A56="","",IF(L56="Right","Done",IF(L56="Wrong","Redo again",IF(TODAY()&gt;=K56,"Redo DUE","Scheduled"))))</f>
        <v/>
      </c>
    </row>
    <row r="57" customFormat="false" ht="15" hidden="false" customHeight="false" outlineLevel="0" collapsed="false">
      <c r="A57" s="27"/>
      <c r="B57" s="28"/>
      <c r="C57" s="29" t="str">
        <f aca="false">IF(B57="","",IFERROR(INDEX(Lists!$B$5:$B$15,MATCH(B57,Lists!$A$5:$A$15,0)),""))</f>
        <v/>
      </c>
      <c r="D57" s="30"/>
      <c r="E57" s="30"/>
      <c r="F57" s="28"/>
      <c r="G57" s="28"/>
      <c r="H57" s="28"/>
      <c r="I57" s="30"/>
      <c r="J57" s="30"/>
      <c r="K57" s="35" t="str">
        <f aca="false">IF(A57="","",A57+Lists!$T$5)</f>
        <v/>
      </c>
      <c r="L57" s="28"/>
      <c r="M57" s="29" t="str">
        <f aca="true">IF(A57="","",IF(L57="Right","Done",IF(L57="Wrong","Redo again",IF(TODAY()&gt;=K57,"Redo DUE","Scheduled"))))</f>
        <v/>
      </c>
    </row>
    <row r="58" customFormat="false" ht="15" hidden="false" customHeight="false" outlineLevel="0" collapsed="false">
      <c r="A58" s="27"/>
      <c r="B58" s="28"/>
      <c r="C58" s="29" t="str">
        <f aca="false">IF(B58="","",IFERROR(INDEX(Lists!$B$5:$B$15,MATCH(B58,Lists!$A$5:$A$15,0)),""))</f>
        <v/>
      </c>
      <c r="D58" s="30"/>
      <c r="E58" s="30"/>
      <c r="F58" s="28"/>
      <c r="G58" s="28"/>
      <c r="H58" s="28"/>
      <c r="I58" s="30"/>
      <c r="J58" s="30"/>
      <c r="K58" s="35" t="str">
        <f aca="false">IF(A58="","",A58+Lists!$T$5)</f>
        <v/>
      </c>
      <c r="L58" s="28"/>
      <c r="M58" s="29" t="str">
        <f aca="true">IF(A58="","",IF(L58="Right","Done",IF(L58="Wrong","Redo again",IF(TODAY()&gt;=K58,"Redo DUE","Scheduled"))))</f>
        <v/>
      </c>
    </row>
    <row r="59" customFormat="false" ht="15" hidden="false" customHeight="false" outlineLevel="0" collapsed="false">
      <c r="A59" s="27"/>
      <c r="B59" s="28"/>
      <c r="C59" s="29" t="str">
        <f aca="false">IF(B59="","",IFERROR(INDEX(Lists!$B$5:$B$15,MATCH(B59,Lists!$A$5:$A$15,0)),""))</f>
        <v/>
      </c>
      <c r="D59" s="30"/>
      <c r="E59" s="30"/>
      <c r="F59" s="28"/>
      <c r="G59" s="28"/>
      <c r="H59" s="28"/>
      <c r="I59" s="30"/>
      <c r="J59" s="30"/>
      <c r="K59" s="35" t="str">
        <f aca="false">IF(A59="","",A59+Lists!$T$5)</f>
        <v/>
      </c>
      <c r="L59" s="28"/>
      <c r="M59" s="29" t="str">
        <f aca="true">IF(A59="","",IF(L59="Right","Done",IF(L59="Wrong","Redo again",IF(TODAY()&gt;=K59,"Redo DUE","Scheduled"))))</f>
        <v/>
      </c>
    </row>
    <row r="60" customFormat="false" ht="15" hidden="false" customHeight="false" outlineLevel="0" collapsed="false">
      <c r="A60" s="27"/>
      <c r="B60" s="28"/>
      <c r="C60" s="29" t="str">
        <f aca="false">IF(B60="","",IFERROR(INDEX(Lists!$B$5:$B$15,MATCH(B60,Lists!$A$5:$A$15,0)),""))</f>
        <v/>
      </c>
      <c r="D60" s="30"/>
      <c r="E60" s="30"/>
      <c r="F60" s="28"/>
      <c r="G60" s="28"/>
      <c r="H60" s="28"/>
      <c r="I60" s="30"/>
      <c r="J60" s="30"/>
      <c r="K60" s="35" t="str">
        <f aca="false">IF(A60="","",A60+Lists!$T$5)</f>
        <v/>
      </c>
      <c r="L60" s="28"/>
      <c r="M60" s="29" t="str">
        <f aca="true">IF(A60="","",IF(L60="Right","Done",IF(L60="Wrong","Redo again",IF(TODAY()&gt;=K60,"Redo DUE","Scheduled"))))</f>
        <v/>
      </c>
    </row>
    <row r="61" customFormat="false" ht="15" hidden="false" customHeight="false" outlineLevel="0" collapsed="false">
      <c r="A61" s="27"/>
      <c r="B61" s="28"/>
      <c r="C61" s="29" t="str">
        <f aca="false">IF(B61="","",IFERROR(INDEX(Lists!$B$5:$B$15,MATCH(B61,Lists!$A$5:$A$15,0)),""))</f>
        <v/>
      </c>
      <c r="D61" s="30"/>
      <c r="E61" s="30"/>
      <c r="F61" s="28"/>
      <c r="G61" s="28"/>
      <c r="H61" s="28"/>
      <c r="I61" s="30"/>
      <c r="J61" s="30"/>
      <c r="K61" s="35" t="str">
        <f aca="false">IF(A61="","",A61+Lists!$T$5)</f>
        <v/>
      </c>
      <c r="L61" s="28"/>
      <c r="M61" s="29" t="str">
        <f aca="true">IF(A61="","",IF(L61="Right","Done",IF(L61="Wrong","Redo again",IF(TODAY()&gt;=K61,"Redo DUE","Scheduled"))))</f>
        <v/>
      </c>
    </row>
    <row r="62" customFormat="false" ht="15" hidden="false" customHeight="false" outlineLevel="0" collapsed="false">
      <c r="A62" s="27"/>
      <c r="B62" s="28"/>
      <c r="C62" s="29" t="str">
        <f aca="false">IF(B62="","",IFERROR(INDEX(Lists!$B$5:$B$15,MATCH(B62,Lists!$A$5:$A$15,0)),""))</f>
        <v/>
      </c>
      <c r="D62" s="30"/>
      <c r="E62" s="30"/>
      <c r="F62" s="28"/>
      <c r="G62" s="28"/>
      <c r="H62" s="28"/>
      <c r="I62" s="30"/>
      <c r="J62" s="30"/>
      <c r="K62" s="35" t="str">
        <f aca="false">IF(A62="","",A62+Lists!$T$5)</f>
        <v/>
      </c>
      <c r="L62" s="28"/>
      <c r="M62" s="29" t="str">
        <f aca="true">IF(A62="","",IF(L62="Right","Done",IF(L62="Wrong","Redo again",IF(TODAY()&gt;=K62,"Redo DUE","Scheduled"))))</f>
        <v/>
      </c>
    </row>
    <row r="63" customFormat="false" ht="15" hidden="false" customHeight="false" outlineLevel="0" collapsed="false">
      <c r="A63" s="27"/>
      <c r="B63" s="28"/>
      <c r="C63" s="29" t="str">
        <f aca="false">IF(B63="","",IFERROR(INDEX(Lists!$B$5:$B$15,MATCH(B63,Lists!$A$5:$A$15,0)),""))</f>
        <v/>
      </c>
      <c r="D63" s="30"/>
      <c r="E63" s="30"/>
      <c r="F63" s="28"/>
      <c r="G63" s="28"/>
      <c r="H63" s="28"/>
      <c r="I63" s="30"/>
      <c r="J63" s="30"/>
      <c r="K63" s="35" t="str">
        <f aca="false">IF(A63="","",A63+Lists!$T$5)</f>
        <v/>
      </c>
      <c r="L63" s="28"/>
      <c r="M63" s="29" t="str">
        <f aca="true">IF(A63="","",IF(L63="Right","Done",IF(L63="Wrong","Redo again",IF(TODAY()&gt;=K63,"Redo DUE","Scheduled"))))</f>
        <v/>
      </c>
    </row>
    <row r="64" customFormat="false" ht="15" hidden="false" customHeight="false" outlineLevel="0" collapsed="false">
      <c r="A64" s="27"/>
      <c r="B64" s="28"/>
      <c r="C64" s="29" t="str">
        <f aca="false">IF(B64="","",IFERROR(INDEX(Lists!$B$5:$B$15,MATCH(B64,Lists!$A$5:$A$15,0)),""))</f>
        <v/>
      </c>
      <c r="D64" s="30"/>
      <c r="E64" s="30"/>
      <c r="F64" s="28"/>
      <c r="G64" s="28"/>
      <c r="H64" s="28"/>
      <c r="I64" s="30"/>
      <c r="J64" s="30"/>
      <c r="K64" s="35" t="str">
        <f aca="false">IF(A64="","",A64+Lists!$T$5)</f>
        <v/>
      </c>
      <c r="L64" s="28"/>
      <c r="M64" s="29" t="str">
        <f aca="true">IF(A64="","",IF(L64="Right","Done",IF(L64="Wrong","Redo again",IF(TODAY()&gt;=K64,"Redo DUE","Scheduled"))))</f>
        <v/>
      </c>
    </row>
    <row r="65" customFormat="false" ht="15" hidden="false" customHeight="false" outlineLevel="0" collapsed="false">
      <c r="A65" s="27"/>
      <c r="B65" s="28"/>
      <c r="C65" s="29" t="str">
        <f aca="false">IF(B65="","",IFERROR(INDEX(Lists!$B$5:$B$15,MATCH(B65,Lists!$A$5:$A$15,0)),""))</f>
        <v/>
      </c>
      <c r="D65" s="30"/>
      <c r="E65" s="30"/>
      <c r="F65" s="28"/>
      <c r="G65" s="28"/>
      <c r="H65" s="28"/>
      <c r="I65" s="30"/>
      <c r="J65" s="30"/>
      <c r="K65" s="35" t="str">
        <f aca="false">IF(A65="","",A65+Lists!$T$5)</f>
        <v/>
      </c>
      <c r="L65" s="28"/>
      <c r="M65" s="29" t="str">
        <f aca="true">IF(A65="","",IF(L65="Right","Done",IF(L65="Wrong","Redo again",IF(TODAY()&gt;=K65,"Redo DUE","Scheduled"))))</f>
        <v/>
      </c>
    </row>
    <row r="66" customFormat="false" ht="15" hidden="false" customHeight="false" outlineLevel="0" collapsed="false">
      <c r="A66" s="27"/>
      <c r="B66" s="28"/>
      <c r="C66" s="29" t="str">
        <f aca="false">IF(B66="","",IFERROR(INDEX(Lists!$B$5:$B$15,MATCH(B66,Lists!$A$5:$A$15,0)),""))</f>
        <v/>
      </c>
      <c r="D66" s="30"/>
      <c r="E66" s="30"/>
      <c r="F66" s="28"/>
      <c r="G66" s="28"/>
      <c r="H66" s="28"/>
      <c r="I66" s="30"/>
      <c r="J66" s="30"/>
      <c r="K66" s="35" t="str">
        <f aca="false">IF(A66="","",A66+Lists!$T$5)</f>
        <v/>
      </c>
      <c r="L66" s="28"/>
      <c r="M66" s="29" t="str">
        <f aca="true">IF(A66="","",IF(L66="Right","Done",IF(L66="Wrong","Redo again",IF(TODAY()&gt;=K66,"Redo DUE","Scheduled"))))</f>
        <v/>
      </c>
    </row>
    <row r="67" customFormat="false" ht="15" hidden="false" customHeight="false" outlineLevel="0" collapsed="false">
      <c r="A67" s="27"/>
      <c r="B67" s="28"/>
      <c r="C67" s="29" t="str">
        <f aca="false">IF(B67="","",IFERROR(INDEX(Lists!$B$5:$B$15,MATCH(B67,Lists!$A$5:$A$15,0)),""))</f>
        <v/>
      </c>
      <c r="D67" s="30"/>
      <c r="E67" s="30"/>
      <c r="F67" s="28"/>
      <c r="G67" s="28"/>
      <c r="H67" s="28"/>
      <c r="I67" s="30"/>
      <c r="J67" s="30"/>
      <c r="K67" s="35" t="str">
        <f aca="false">IF(A67="","",A67+Lists!$T$5)</f>
        <v/>
      </c>
      <c r="L67" s="28"/>
      <c r="M67" s="29" t="str">
        <f aca="true">IF(A67="","",IF(L67="Right","Done",IF(L67="Wrong","Redo again",IF(TODAY()&gt;=K67,"Redo DUE","Scheduled"))))</f>
        <v/>
      </c>
    </row>
    <row r="68" customFormat="false" ht="15" hidden="false" customHeight="false" outlineLevel="0" collapsed="false">
      <c r="A68" s="27"/>
      <c r="B68" s="28"/>
      <c r="C68" s="29" t="str">
        <f aca="false">IF(B68="","",IFERROR(INDEX(Lists!$B$5:$B$15,MATCH(B68,Lists!$A$5:$A$15,0)),""))</f>
        <v/>
      </c>
      <c r="D68" s="30"/>
      <c r="E68" s="30"/>
      <c r="F68" s="28"/>
      <c r="G68" s="28"/>
      <c r="H68" s="28"/>
      <c r="I68" s="30"/>
      <c r="J68" s="30"/>
      <c r="K68" s="35" t="str">
        <f aca="false">IF(A68="","",A68+Lists!$T$5)</f>
        <v/>
      </c>
      <c r="L68" s="28"/>
      <c r="M68" s="29" t="str">
        <f aca="true">IF(A68="","",IF(L68="Right","Done",IF(L68="Wrong","Redo again",IF(TODAY()&gt;=K68,"Redo DUE","Scheduled"))))</f>
        <v/>
      </c>
    </row>
    <row r="69" customFormat="false" ht="15" hidden="false" customHeight="false" outlineLevel="0" collapsed="false">
      <c r="A69" s="27"/>
      <c r="B69" s="28"/>
      <c r="C69" s="29" t="str">
        <f aca="false">IF(B69="","",IFERROR(INDEX(Lists!$B$5:$B$15,MATCH(B69,Lists!$A$5:$A$15,0)),""))</f>
        <v/>
      </c>
      <c r="D69" s="30"/>
      <c r="E69" s="30"/>
      <c r="F69" s="28"/>
      <c r="G69" s="28"/>
      <c r="H69" s="28"/>
      <c r="I69" s="30"/>
      <c r="J69" s="30"/>
      <c r="K69" s="35" t="str">
        <f aca="false">IF(A69="","",A69+Lists!$T$5)</f>
        <v/>
      </c>
      <c r="L69" s="28"/>
      <c r="M69" s="29" t="str">
        <f aca="true">IF(A69="","",IF(L69="Right","Done",IF(L69="Wrong","Redo again",IF(TODAY()&gt;=K69,"Redo DUE","Scheduled"))))</f>
        <v/>
      </c>
    </row>
    <row r="70" customFormat="false" ht="15" hidden="false" customHeight="false" outlineLevel="0" collapsed="false">
      <c r="A70" s="27"/>
      <c r="B70" s="28"/>
      <c r="C70" s="29" t="str">
        <f aca="false">IF(B70="","",IFERROR(INDEX(Lists!$B$5:$B$15,MATCH(B70,Lists!$A$5:$A$15,0)),""))</f>
        <v/>
      </c>
      <c r="D70" s="30"/>
      <c r="E70" s="30"/>
      <c r="F70" s="28"/>
      <c r="G70" s="28"/>
      <c r="H70" s="28"/>
      <c r="I70" s="30"/>
      <c r="J70" s="30"/>
      <c r="K70" s="35" t="str">
        <f aca="false">IF(A70="","",A70+Lists!$T$5)</f>
        <v/>
      </c>
      <c r="L70" s="28"/>
      <c r="M70" s="29" t="str">
        <f aca="true">IF(A70="","",IF(L70="Right","Done",IF(L70="Wrong","Redo again",IF(TODAY()&gt;=K70,"Redo DUE","Scheduled"))))</f>
        <v/>
      </c>
    </row>
    <row r="71" customFormat="false" ht="15" hidden="false" customHeight="false" outlineLevel="0" collapsed="false">
      <c r="A71" s="27"/>
      <c r="B71" s="28"/>
      <c r="C71" s="29" t="str">
        <f aca="false">IF(B71="","",IFERROR(INDEX(Lists!$B$5:$B$15,MATCH(B71,Lists!$A$5:$A$15,0)),""))</f>
        <v/>
      </c>
      <c r="D71" s="30"/>
      <c r="E71" s="30"/>
      <c r="F71" s="28"/>
      <c r="G71" s="28"/>
      <c r="H71" s="28"/>
      <c r="I71" s="30"/>
      <c r="J71" s="30"/>
      <c r="K71" s="35" t="str">
        <f aca="false">IF(A71="","",A71+Lists!$T$5)</f>
        <v/>
      </c>
      <c r="L71" s="28"/>
      <c r="M71" s="29" t="str">
        <f aca="true">IF(A71="","",IF(L71="Right","Done",IF(L71="Wrong","Redo again",IF(TODAY()&gt;=K71,"Redo DUE","Scheduled"))))</f>
        <v/>
      </c>
    </row>
    <row r="72" customFormat="false" ht="15" hidden="false" customHeight="false" outlineLevel="0" collapsed="false">
      <c r="A72" s="27"/>
      <c r="B72" s="28"/>
      <c r="C72" s="29" t="str">
        <f aca="false">IF(B72="","",IFERROR(INDEX(Lists!$B$5:$B$15,MATCH(B72,Lists!$A$5:$A$15,0)),""))</f>
        <v/>
      </c>
      <c r="D72" s="30"/>
      <c r="E72" s="30"/>
      <c r="F72" s="28"/>
      <c r="G72" s="28"/>
      <c r="H72" s="28"/>
      <c r="I72" s="30"/>
      <c r="J72" s="30"/>
      <c r="K72" s="35" t="str">
        <f aca="false">IF(A72="","",A72+Lists!$T$5)</f>
        <v/>
      </c>
      <c r="L72" s="28"/>
      <c r="M72" s="29" t="str">
        <f aca="true">IF(A72="","",IF(L72="Right","Done",IF(L72="Wrong","Redo again",IF(TODAY()&gt;=K72,"Redo DUE","Scheduled"))))</f>
        <v/>
      </c>
    </row>
    <row r="73" customFormat="false" ht="15" hidden="false" customHeight="false" outlineLevel="0" collapsed="false">
      <c r="A73" s="27"/>
      <c r="B73" s="28"/>
      <c r="C73" s="29" t="str">
        <f aca="false">IF(B73="","",IFERROR(INDEX(Lists!$B$5:$B$15,MATCH(B73,Lists!$A$5:$A$15,0)),""))</f>
        <v/>
      </c>
      <c r="D73" s="30"/>
      <c r="E73" s="30"/>
      <c r="F73" s="28"/>
      <c r="G73" s="28"/>
      <c r="H73" s="28"/>
      <c r="I73" s="30"/>
      <c r="J73" s="30"/>
      <c r="K73" s="35" t="str">
        <f aca="false">IF(A73="","",A73+Lists!$T$5)</f>
        <v/>
      </c>
      <c r="L73" s="28"/>
      <c r="M73" s="29" t="str">
        <f aca="true">IF(A73="","",IF(L73="Right","Done",IF(L73="Wrong","Redo again",IF(TODAY()&gt;=K73,"Redo DUE","Scheduled"))))</f>
        <v/>
      </c>
    </row>
    <row r="74" customFormat="false" ht="15" hidden="false" customHeight="false" outlineLevel="0" collapsed="false">
      <c r="A74" s="27"/>
      <c r="B74" s="28"/>
      <c r="C74" s="29" t="str">
        <f aca="false">IF(B74="","",IFERROR(INDEX(Lists!$B$5:$B$15,MATCH(B74,Lists!$A$5:$A$15,0)),""))</f>
        <v/>
      </c>
      <c r="D74" s="30"/>
      <c r="E74" s="30"/>
      <c r="F74" s="28"/>
      <c r="G74" s="28"/>
      <c r="H74" s="28"/>
      <c r="I74" s="30"/>
      <c r="J74" s="30"/>
      <c r="K74" s="35" t="str">
        <f aca="false">IF(A74="","",A74+Lists!$T$5)</f>
        <v/>
      </c>
      <c r="L74" s="28"/>
      <c r="M74" s="29" t="str">
        <f aca="true">IF(A74="","",IF(L74="Right","Done",IF(L74="Wrong","Redo again",IF(TODAY()&gt;=K74,"Redo DUE","Scheduled"))))</f>
        <v/>
      </c>
    </row>
    <row r="75" customFormat="false" ht="15" hidden="false" customHeight="false" outlineLevel="0" collapsed="false">
      <c r="A75" s="27"/>
      <c r="B75" s="28"/>
      <c r="C75" s="29" t="str">
        <f aca="false">IF(B75="","",IFERROR(INDEX(Lists!$B$5:$B$15,MATCH(B75,Lists!$A$5:$A$15,0)),""))</f>
        <v/>
      </c>
      <c r="D75" s="30"/>
      <c r="E75" s="30"/>
      <c r="F75" s="28"/>
      <c r="G75" s="28"/>
      <c r="H75" s="28"/>
      <c r="I75" s="30"/>
      <c r="J75" s="30"/>
      <c r="K75" s="35" t="str">
        <f aca="false">IF(A75="","",A75+Lists!$T$5)</f>
        <v/>
      </c>
      <c r="L75" s="28"/>
      <c r="M75" s="29" t="str">
        <f aca="true">IF(A75="","",IF(L75="Right","Done",IF(L75="Wrong","Redo again",IF(TODAY()&gt;=K75,"Redo DUE","Scheduled"))))</f>
        <v/>
      </c>
    </row>
    <row r="76" customFormat="false" ht="15" hidden="false" customHeight="false" outlineLevel="0" collapsed="false">
      <c r="A76" s="27"/>
      <c r="B76" s="28"/>
      <c r="C76" s="29" t="str">
        <f aca="false">IF(B76="","",IFERROR(INDEX(Lists!$B$5:$B$15,MATCH(B76,Lists!$A$5:$A$15,0)),""))</f>
        <v/>
      </c>
      <c r="D76" s="30"/>
      <c r="E76" s="30"/>
      <c r="F76" s="28"/>
      <c r="G76" s="28"/>
      <c r="H76" s="28"/>
      <c r="I76" s="30"/>
      <c r="J76" s="30"/>
      <c r="K76" s="35" t="str">
        <f aca="false">IF(A76="","",A76+Lists!$T$5)</f>
        <v/>
      </c>
      <c r="L76" s="28"/>
      <c r="M76" s="29" t="str">
        <f aca="true">IF(A76="","",IF(L76="Right","Done",IF(L76="Wrong","Redo again",IF(TODAY()&gt;=K76,"Redo DUE","Scheduled"))))</f>
        <v/>
      </c>
    </row>
    <row r="77" customFormat="false" ht="15" hidden="false" customHeight="false" outlineLevel="0" collapsed="false">
      <c r="A77" s="27"/>
      <c r="B77" s="28"/>
      <c r="C77" s="29" t="str">
        <f aca="false">IF(B77="","",IFERROR(INDEX(Lists!$B$5:$B$15,MATCH(B77,Lists!$A$5:$A$15,0)),""))</f>
        <v/>
      </c>
      <c r="D77" s="30"/>
      <c r="E77" s="30"/>
      <c r="F77" s="28"/>
      <c r="G77" s="28"/>
      <c r="H77" s="28"/>
      <c r="I77" s="30"/>
      <c r="J77" s="30"/>
      <c r="K77" s="35" t="str">
        <f aca="false">IF(A77="","",A77+Lists!$T$5)</f>
        <v/>
      </c>
      <c r="L77" s="28"/>
      <c r="M77" s="29" t="str">
        <f aca="true">IF(A77="","",IF(L77="Right","Done",IF(L77="Wrong","Redo again",IF(TODAY()&gt;=K77,"Redo DUE","Scheduled"))))</f>
        <v/>
      </c>
    </row>
    <row r="78" customFormat="false" ht="15" hidden="false" customHeight="false" outlineLevel="0" collapsed="false">
      <c r="A78" s="27"/>
      <c r="B78" s="28"/>
      <c r="C78" s="29" t="str">
        <f aca="false">IF(B78="","",IFERROR(INDEX(Lists!$B$5:$B$15,MATCH(B78,Lists!$A$5:$A$15,0)),""))</f>
        <v/>
      </c>
      <c r="D78" s="30"/>
      <c r="E78" s="30"/>
      <c r="F78" s="28"/>
      <c r="G78" s="28"/>
      <c r="H78" s="28"/>
      <c r="I78" s="30"/>
      <c r="J78" s="30"/>
      <c r="K78" s="35" t="str">
        <f aca="false">IF(A78="","",A78+Lists!$T$5)</f>
        <v/>
      </c>
      <c r="L78" s="28"/>
      <c r="M78" s="29" t="str">
        <f aca="true">IF(A78="","",IF(L78="Right","Done",IF(L78="Wrong","Redo again",IF(TODAY()&gt;=K78,"Redo DUE","Scheduled"))))</f>
        <v/>
      </c>
    </row>
    <row r="79" customFormat="false" ht="15" hidden="false" customHeight="false" outlineLevel="0" collapsed="false">
      <c r="A79" s="27"/>
      <c r="B79" s="28"/>
      <c r="C79" s="29" t="str">
        <f aca="false">IF(B79="","",IFERROR(INDEX(Lists!$B$5:$B$15,MATCH(B79,Lists!$A$5:$A$15,0)),""))</f>
        <v/>
      </c>
      <c r="D79" s="30"/>
      <c r="E79" s="30"/>
      <c r="F79" s="28"/>
      <c r="G79" s="28"/>
      <c r="H79" s="28"/>
      <c r="I79" s="30"/>
      <c r="J79" s="30"/>
      <c r="K79" s="35" t="str">
        <f aca="false">IF(A79="","",A79+Lists!$T$5)</f>
        <v/>
      </c>
      <c r="L79" s="28"/>
      <c r="M79" s="29" t="str">
        <f aca="true">IF(A79="","",IF(L79="Right","Done",IF(L79="Wrong","Redo again",IF(TODAY()&gt;=K79,"Redo DUE","Scheduled"))))</f>
        <v/>
      </c>
    </row>
    <row r="80" customFormat="false" ht="15" hidden="false" customHeight="false" outlineLevel="0" collapsed="false">
      <c r="A80" s="27"/>
      <c r="B80" s="28"/>
      <c r="C80" s="29" t="str">
        <f aca="false">IF(B80="","",IFERROR(INDEX(Lists!$B$5:$B$15,MATCH(B80,Lists!$A$5:$A$15,0)),""))</f>
        <v/>
      </c>
      <c r="D80" s="30"/>
      <c r="E80" s="30"/>
      <c r="F80" s="28"/>
      <c r="G80" s="28"/>
      <c r="H80" s="28"/>
      <c r="I80" s="30"/>
      <c r="J80" s="30"/>
      <c r="K80" s="35" t="str">
        <f aca="false">IF(A80="","",A80+Lists!$T$5)</f>
        <v/>
      </c>
      <c r="L80" s="28"/>
      <c r="M80" s="29" t="str">
        <f aca="true">IF(A80="","",IF(L80="Right","Done",IF(L80="Wrong","Redo again",IF(TODAY()&gt;=K80,"Redo DUE","Scheduled"))))</f>
        <v/>
      </c>
    </row>
    <row r="81" customFormat="false" ht="15" hidden="false" customHeight="false" outlineLevel="0" collapsed="false">
      <c r="A81" s="27"/>
      <c r="B81" s="28"/>
      <c r="C81" s="29" t="str">
        <f aca="false">IF(B81="","",IFERROR(INDEX(Lists!$B$5:$B$15,MATCH(B81,Lists!$A$5:$A$15,0)),""))</f>
        <v/>
      </c>
      <c r="D81" s="30"/>
      <c r="E81" s="30"/>
      <c r="F81" s="28"/>
      <c r="G81" s="28"/>
      <c r="H81" s="28"/>
      <c r="I81" s="30"/>
      <c r="J81" s="30"/>
      <c r="K81" s="35" t="str">
        <f aca="false">IF(A81="","",A81+Lists!$T$5)</f>
        <v/>
      </c>
      <c r="L81" s="28"/>
      <c r="M81" s="29" t="str">
        <f aca="true">IF(A81="","",IF(L81="Right","Done",IF(L81="Wrong","Redo again",IF(TODAY()&gt;=K81,"Redo DUE","Scheduled"))))</f>
        <v/>
      </c>
    </row>
    <row r="82" customFormat="false" ht="15" hidden="false" customHeight="false" outlineLevel="0" collapsed="false">
      <c r="A82" s="27"/>
      <c r="B82" s="28"/>
      <c r="C82" s="29" t="str">
        <f aca="false">IF(B82="","",IFERROR(INDEX(Lists!$B$5:$B$15,MATCH(B82,Lists!$A$5:$A$15,0)),""))</f>
        <v/>
      </c>
      <c r="D82" s="30"/>
      <c r="E82" s="30"/>
      <c r="F82" s="28"/>
      <c r="G82" s="28"/>
      <c r="H82" s="28"/>
      <c r="I82" s="30"/>
      <c r="J82" s="30"/>
      <c r="K82" s="35" t="str">
        <f aca="false">IF(A82="","",A82+Lists!$T$5)</f>
        <v/>
      </c>
      <c r="L82" s="28"/>
      <c r="M82" s="29" t="str">
        <f aca="true">IF(A82="","",IF(L82="Right","Done",IF(L82="Wrong","Redo again",IF(TODAY()&gt;=K82,"Redo DUE","Scheduled"))))</f>
        <v/>
      </c>
    </row>
    <row r="83" customFormat="false" ht="15" hidden="false" customHeight="false" outlineLevel="0" collapsed="false">
      <c r="A83" s="27"/>
      <c r="B83" s="28"/>
      <c r="C83" s="29" t="str">
        <f aca="false">IF(B83="","",IFERROR(INDEX(Lists!$B$5:$B$15,MATCH(B83,Lists!$A$5:$A$15,0)),""))</f>
        <v/>
      </c>
      <c r="D83" s="30"/>
      <c r="E83" s="30"/>
      <c r="F83" s="28"/>
      <c r="G83" s="28"/>
      <c r="H83" s="28"/>
      <c r="I83" s="30"/>
      <c r="J83" s="30"/>
      <c r="K83" s="35" t="str">
        <f aca="false">IF(A83="","",A83+Lists!$T$5)</f>
        <v/>
      </c>
      <c r="L83" s="28"/>
      <c r="M83" s="29" t="str">
        <f aca="true">IF(A83="","",IF(L83="Right","Done",IF(L83="Wrong","Redo again",IF(TODAY()&gt;=K83,"Redo DUE","Scheduled"))))</f>
        <v/>
      </c>
    </row>
    <row r="84" customFormat="false" ht="15" hidden="false" customHeight="false" outlineLevel="0" collapsed="false">
      <c r="A84" s="27"/>
      <c r="B84" s="28"/>
      <c r="C84" s="29" t="str">
        <f aca="false">IF(B84="","",IFERROR(INDEX(Lists!$B$5:$B$15,MATCH(B84,Lists!$A$5:$A$15,0)),""))</f>
        <v/>
      </c>
      <c r="D84" s="30"/>
      <c r="E84" s="30"/>
      <c r="F84" s="28"/>
      <c r="G84" s="28"/>
      <c r="H84" s="28"/>
      <c r="I84" s="30"/>
      <c r="J84" s="30"/>
      <c r="K84" s="35" t="str">
        <f aca="false">IF(A84="","",A84+Lists!$T$5)</f>
        <v/>
      </c>
      <c r="L84" s="28"/>
      <c r="M84" s="29" t="str">
        <f aca="true">IF(A84="","",IF(L84="Right","Done",IF(L84="Wrong","Redo again",IF(TODAY()&gt;=K84,"Redo DUE","Scheduled"))))</f>
        <v/>
      </c>
    </row>
    <row r="85" customFormat="false" ht="15" hidden="false" customHeight="false" outlineLevel="0" collapsed="false">
      <c r="A85" s="27"/>
      <c r="B85" s="28"/>
      <c r="C85" s="29" t="str">
        <f aca="false">IF(B85="","",IFERROR(INDEX(Lists!$B$5:$B$15,MATCH(B85,Lists!$A$5:$A$15,0)),""))</f>
        <v/>
      </c>
      <c r="D85" s="30"/>
      <c r="E85" s="30"/>
      <c r="F85" s="28"/>
      <c r="G85" s="28"/>
      <c r="H85" s="28"/>
      <c r="I85" s="30"/>
      <c r="J85" s="30"/>
      <c r="K85" s="35" t="str">
        <f aca="false">IF(A85="","",A85+Lists!$T$5)</f>
        <v/>
      </c>
      <c r="L85" s="28"/>
      <c r="M85" s="29" t="str">
        <f aca="true">IF(A85="","",IF(L85="Right","Done",IF(L85="Wrong","Redo again",IF(TODAY()&gt;=K85,"Redo DUE","Scheduled"))))</f>
        <v/>
      </c>
    </row>
    <row r="86" customFormat="false" ht="15" hidden="false" customHeight="false" outlineLevel="0" collapsed="false">
      <c r="A86" s="27"/>
      <c r="B86" s="28"/>
      <c r="C86" s="29" t="str">
        <f aca="false">IF(B86="","",IFERROR(INDEX(Lists!$B$5:$B$15,MATCH(B86,Lists!$A$5:$A$15,0)),""))</f>
        <v/>
      </c>
      <c r="D86" s="30"/>
      <c r="E86" s="30"/>
      <c r="F86" s="28"/>
      <c r="G86" s="28"/>
      <c r="H86" s="28"/>
      <c r="I86" s="30"/>
      <c r="J86" s="30"/>
      <c r="K86" s="35" t="str">
        <f aca="false">IF(A86="","",A86+Lists!$T$5)</f>
        <v/>
      </c>
      <c r="L86" s="28"/>
      <c r="M86" s="29" t="str">
        <f aca="true">IF(A86="","",IF(L86="Right","Done",IF(L86="Wrong","Redo again",IF(TODAY()&gt;=K86,"Redo DUE","Scheduled"))))</f>
        <v/>
      </c>
    </row>
    <row r="87" customFormat="false" ht="15" hidden="false" customHeight="false" outlineLevel="0" collapsed="false">
      <c r="A87" s="27"/>
      <c r="B87" s="28"/>
      <c r="C87" s="29" t="str">
        <f aca="false">IF(B87="","",IFERROR(INDEX(Lists!$B$5:$B$15,MATCH(B87,Lists!$A$5:$A$15,0)),""))</f>
        <v/>
      </c>
      <c r="D87" s="30"/>
      <c r="E87" s="30"/>
      <c r="F87" s="28"/>
      <c r="G87" s="28"/>
      <c r="H87" s="28"/>
      <c r="I87" s="30"/>
      <c r="J87" s="30"/>
      <c r="K87" s="35" t="str">
        <f aca="false">IF(A87="","",A87+Lists!$T$5)</f>
        <v/>
      </c>
      <c r="L87" s="28"/>
      <c r="M87" s="29" t="str">
        <f aca="true">IF(A87="","",IF(L87="Right","Done",IF(L87="Wrong","Redo again",IF(TODAY()&gt;=K87,"Redo DUE","Scheduled"))))</f>
        <v/>
      </c>
    </row>
    <row r="88" customFormat="false" ht="15" hidden="false" customHeight="false" outlineLevel="0" collapsed="false">
      <c r="A88" s="27"/>
      <c r="B88" s="28"/>
      <c r="C88" s="29" t="str">
        <f aca="false">IF(B88="","",IFERROR(INDEX(Lists!$B$5:$B$15,MATCH(B88,Lists!$A$5:$A$15,0)),""))</f>
        <v/>
      </c>
      <c r="D88" s="30"/>
      <c r="E88" s="30"/>
      <c r="F88" s="28"/>
      <c r="G88" s="28"/>
      <c r="H88" s="28"/>
      <c r="I88" s="30"/>
      <c r="J88" s="30"/>
      <c r="K88" s="35" t="str">
        <f aca="false">IF(A88="","",A88+Lists!$T$5)</f>
        <v/>
      </c>
      <c r="L88" s="28"/>
      <c r="M88" s="29" t="str">
        <f aca="true">IF(A88="","",IF(L88="Right","Done",IF(L88="Wrong","Redo again",IF(TODAY()&gt;=K88,"Redo DUE","Scheduled"))))</f>
        <v/>
      </c>
    </row>
    <row r="89" customFormat="false" ht="15" hidden="false" customHeight="false" outlineLevel="0" collapsed="false">
      <c r="A89" s="27"/>
      <c r="B89" s="28"/>
      <c r="C89" s="29" t="str">
        <f aca="false">IF(B89="","",IFERROR(INDEX(Lists!$B$5:$B$15,MATCH(B89,Lists!$A$5:$A$15,0)),""))</f>
        <v/>
      </c>
      <c r="D89" s="30"/>
      <c r="E89" s="30"/>
      <c r="F89" s="28"/>
      <c r="G89" s="28"/>
      <c r="H89" s="28"/>
      <c r="I89" s="30"/>
      <c r="J89" s="30"/>
      <c r="K89" s="35" t="str">
        <f aca="false">IF(A89="","",A89+Lists!$T$5)</f>
        <v/>
      </c>
      <c r="L89" s="28"/>
      <c r="M89" s="29" t="str">
        <f aca="true">IF(A89="","",IF(L89="Right","Done",IF(L89="Wrong","Redo again",IF(TODAY()&gt;=K89,"Redo DUE","Scheduled"))))</f>
        <v/>
      </c>
    </row>
    <row r="90" customFormat="false" ht="15" hidden="false" customHeight="false" outlineLevel="0" collapsed="false">
      <c r="A90" s="27"/>
      <c r="B90" s="28"/>
      <c r="C90" s="29" t="str">
        <f aca="false">IF(B90="","",IFERROR(INDEX(Lists!$B$5:$B$15,MATCH(B90,Lists!$A$5:$A$15,0)),""))</f>
        <v/>
      </c>
      <c r="D90" s="30"/>
      <c r="E90" s="30"/>
      <c r="F90" s="28"/>
      <c r="G90" s="28"/>
      <c r="H90" s="28"/>
      <c r="I90" s="30"/>
      <c r="J90" s="30"/>
      <c r="K90" s="35" t="str">
        <f aca="false">IF(A90="","",A90+Lists!$T$5)</f>
        <v/>
      </c>
      <c r="L90" s="28"/>
      <c r="M90" s="29" t="str">
        <f aca="true">IF(A90="","",IF(L90="Right","Done",IF(L90="Wrong","Redo again",IF(TODAY()&gt;=K90,"Redo DUE","Scheduled"))))</f>
        <v/>
      </c>
    </row>
    <row r="91" customFormat="false" ht="15" hidden="false" customHeight="false" outlineLevel="0" collapsed="false">
      <c r="A91" s="27"/>
      <c r="B91" s="28"/>
      <c r="C91" s="29" t="str">
        <f aca="false">IF(B91="","",IFERROR(INDEX(Lists!$B$5:$B$15,MATCH(B91,Lists!$A$5:$A$15,0)),""))</f>
        <v/>
      </c>
      <c r="D91" s="30"/>
      <c r="E91" s="30"/>
      <c r="F91" s="28"/>
      <c r="G91" s="28"/>
      <c r="H91" s="28"/>
      <c r="I91" s="30"/>
      <c r="J91" s="30"/>
      <c r="K91" s="35" t="str">
        <f aca="false">IF(A91="","",A91+Lists!$T$5)</f>
        <v/>
      </c>
      <c r="L91" s="28"/>
      <c r="M91" s="29" t="str">
        <f aca="true">IF(A91="","",IF(L91="Right","Done",IF(L91="Wrong","Redo again",IF(TODAY()&gt;=K91,"Redo DUE","Scheduled"))))</f>
        <v/>
      </c>
    </row>
    <row r="92" customFormat="false" ht="15" hidden="false" customHeight="false" outlineLevel="0" collapsed="false">
      <c r="A92" s="27"/>
      <c r="B92" s="28"/>
      <c r="C92" s="29" t="str">
        <f aca="false">IF(B92="","",IFERROR(INDEX(Lists!$B$5:$B$15,MATCH(B92,Lists!$A$5:$A$15,0)),""))</f>
        <v/>
      </c>
      <c r="D92" s="30"/>
      <c r="E92" s="30"/>
      <c r="F92" s="28"/>
      <c r="G92" s="28"/>
      <c r="H92" s="28"/>
      <c r="I92" s="30"/>
      <c r="J92" s="30"/>
      <c r="K92" s="35" t="str">
        <f aca="false">IF(A92="","",A92+Lists!$T$5)</f>
        <v/>
      </c>
      <c r="L92" s="28"/>
      <c r="M92" s="29" t="str">
        <f aca="true">IF(A92="","",IF(L92="Right","Done",IF(L92="Wrong","Redo again",IF(TODAY()&gt;=K92,"Redo DUE","Scheduled"))))</f>
        <v/>
      </c>
    </row>
    <row r="93" customFormat="false" ht="15" hidden="false" customHeight="false" outlineLevel="0" collapsed="false">
      <c r="A93" s="27"/>
      <c r="B93" s="28"/>
      <c r="C93" s="29" t="str">
        <f aca="false">IF(B93="","",IFERROR(INDEX(Lists!$B$5:$B$15,MATCH(B93,Lists!$A$5:$A$15,0)),""))</f>
        <v/>
      </c>
      <c r="D93" s="30"/>
      <c r="E93" s="30"/>
      <c r="F93" s="28"/>
      <c r="G93" s="28"/>
      <c r="H93" s="28"/>
      <c r="I93" s="30"/>
      <c r="J93" s="30"/>
      <c r="K93" s="35" t="str">
        <f aca="false">IF(A93="","",A93+Lists!$T$5)</f>
        <v/>
      </c>
      <c r="L93" s="28"/>
      <c r="M93" s="29" t="str">
        <f aca="true">IF(A93="","",IF(L93="Right","Done",IF(L93="Wrong","Redo again",IF(TODAY()&gt;=K93,"Redo DUE","Scheduled"))))</f>
        <v/>
      </c>
    </row>
    <row r="94" customFormat="false" ht="15" hidden="false" customHeight="false" outlineLevel="0" collapsed="false">
      <c r="A94" s="27"/>
      <c r="B94" s="28"/>
      <c r="C94" s="29" t="str">
        <f aca="false">IF(B94="","",IFERROR(INDEX(Lists!$B$5:$B$15,MATCH(B94,Lists!$A$5:$A$15,0)),""))</f>
        <v/>
      </c>
      <c r="D94" s="30"/>
      <c r="E94" s="30"/>
      <c r="F94" s="28"/>
      <c r="G94" s="28"/>
      <c r="H94" s="28"/>
      <c r="I94" s="30"/>
      <c r="J94" s="30"/>
      <c r="K94" s="35" t="str">
        <f aca="false">IF(A94="","",A94+Lists!$T$5)</f>
        <v/>
      </c>
      <c r="L94" s="28"/>
      <c r="M94" s="29" t="str">
        <f aca="true">IF(A94="","",IF(L94="Right","Done",IF(L94="Wrong","Redo again",IF(TODAY()&gt;=K94,"Redo DUE","Scheduled"))))</f>
        <v/>
      </c>
    </row>
    <row r="95" customFormat="false" ht="15" hidden="false" customHeight="false" outlineLevel="0" collapsed="false">
      <c r="A95" s="27"/>
      <c r="B95" s="28"/>
      <c r="C95" s="29" t="str">
        <f aca="false">IF(B95="","",IFERROR(INDEX(Lists!$B$5:$B$15,MATCH(B95,Lists!$A$5:$A$15,0)),""))</f>
        <v/>
      </c>
      <c r="D95" s="30"/>
      <c r="E95" s="30"/>
      <c r="F95" s="28"/>
      <c r="G95" s="28"/>
      <c r="H95" s="28"/>
      <c r="I95" s="30"/>
      <c r="J95" s="30"/>
      <c r="K95" s="35" t="str">
        <f aca="false">IF(A95="","",A95+Lists!$T$5)</f>
        <v/>
      </c>
      <c r="L95" s="28"/>
      <c r="M95" s="29" t="str">
        <f aca="true">IF(A95="","",IF(L95="Right","Done",IF(L95="Wrong","Redo again",IF(TODAY()&gt;=K95,"Redo DUE","Scheduled"))))</f>
        <v/>
      </c>
    </row>
    <row r="96" customFormat="false" ht="15" hidden="false" customHeight="false" outlineLevel="0" collapsed="false">
      <c r="A96" s="27"/>
      <c r="B96" s="28"/>
      <c r="C96" s="29" t="str">
        <f aca="false">IF(B96="","",IFERROR(INDEX(Lists!$B$5:$B$15,MATCH(B96,Lists!$A$5:$A$15,0)),""))</f>
        <v/>
      </c>
      <c r="D96" s="30"/>
      <c r="E96" s="30"/>
      <c r="F96" s="28"/>
      <c r="G96" s="28"/>
      <c r="H96" s="28"/>
      <c r="I96" s="30"/>
      <c r="J96" s="30"/>
      <c r="K96" s="35" t="str">
        <f aca="false">IF(A96="","",A96+Lists!$T$5)</f>
        <v/>
      </c>
      <c r="L96" s="28"/>
      <c r="M96" s="29" t="str">
        <f aca="true">IF(A96="","",IF(L96="Right","Done",IF(L96="Wrong","Redo again",IF(TODAY()&gt;=K96,"Redo DUE","Scheduled"))))</f>
        <v/>
      </c>
    </row>
    <row r="97" customFormat="false" ht="15" hidden="false" customHeight="false" outlineLevel="0" collapsed="false">
      <c r="A97" s="27"/>
      <c r="B97" s="28"/>
      <c r="C97" s="29" t="str">
        <f aca="false">IF(B97="","",IFERROR(INDEX(Lists!$B$5:$B$15,MATCH(B97,Lists!$A$5:$A$15,0)),""))</f>
        <v/>
      </c>
      <c r="D97" s="30"/>
      <c r="E97" s="30"/>
      <c r="F97" s="28"/>
      <c r="G97" s="28"/>
      <c r="H97" s="28"/>
      <c r="I97" s="30"/>
      <c r="J97" s="30"/>
      <c r="K97" s="35" t="str">
        <f aca="false">IF(A97="","",A97+Lists!$T$5)</f>
        <v/>
      </c>
      <c r="L97" s="28"/>
      <c r="M97" s="29" t="str">
        <f aca="true">IF(A97="","",IF(L97="Right","Done",IF(L97="Wrong","Redo again",IF(TODAY()&gt;=K97,"Redo DUE","Scheduled"))))</f>
        <v/>
      </c>
    </row>
    <row r="98" customFormat="false" ht="15" hidden="false" customHeight="false" outlineLevel="0" collapsed="false">
      <c r="A98" s="27"/>
      <c r="B98" s="28"/>
      <c r="C98" s="29" t="str">
        <f aca="false">IF(B98="","",IFERROR(INDEX(Lists!$B$5:$B$15,MATCH(B98,Lists!$A$5:$A$15,0)),""))</f>
        <v/>
      </c>
      <c r="D98" s="30"/>
      <c r="E98" s="30"/>
      <c r="F98" s="28"/>
      <c r="G98" s="28"/>
      <c r="H98" s="28"/>
      <c r="I98" s="30"/>
      <c r="J98" s="30"/>
      <c r="K98" s="35" t="str">
        <f aca="false">IF(A98="","",A98+Lists!$T$5)</f>
        <v/>
      </c>
      <c r="L98" s="28"/>
      <c r="M98" s="29" t="str">
        <f aca="true">IF(A98="","",IF(L98="Right","Done",IF(L98="Wrong","Redo again",IF(TODAY()&gt;=K98,"Redo DUE","Scheduled"))))</f>
        <v/>
      </c>
    </row>
    <row r="99" customFormat="false" ht="15" hidden="false" customHeight="false" outlineLevel="0" collapsed="false">
      <c r="A99" s="27"/>
      <c r="B99" s="28"/>
      <c r="C99" s="29" t="str">
        <f aca="false">IF(B99="","",IFERROR(INDEX(Lists!$B$5:$B$15,MATCH(B99,Lists!$A$5:$A$15,0)),""))</f>
        <v/>
      </c>
      <c r="D99" s="30"/>
      <c r="E99" s="30"/>
      <c r="F99" s="28"/>
      <c r="G99" s="28"/>
      <c r="H99" s="28"/>
      <c r="I99" s="30"/>
      <c r="J99" s="30"/>
      <c r="K99" s="35" t="str">
        <f aca="false">IF(A99="","",A99+Lists!$T$5)</f>
        <v/>
      </c>
      <c r="L99" s="28"/>
      <c r="M99" s="29" t="str">
        <f aca="true">IF(A99="","",IF(L99="Right","Done",IF(L99="Wrong","Redo again",IF(TODAY()&gt;=K99,"Redo DUE","Scheduled"))))</f>
        <v/>
      </c>
    </row>
    <row r="100" customFormat="false" ht="15" hidden="false" customHeight="false" outlineLevel="0" collapsed="false">
      <c r="A100" s="27"/>
      <c r="B100" s="28"/>
      <c r="C100" s="29" t="str">
        <f aca="false">IF(B100="","",IFERROR(INDEX(Lists!$B$5:$B$15,MATCH(B100,Lists!$A$5:$A$15,0)),""))</f>
        <v/>
      </c>
      <c r="D100" s="30"/>
      <c r="E100" s="30"/>
      <c r="F100" s="28"/>
      <c r="G100" s="28"/>
      <c r="H100" s="28"/>
      <c r="I100" s="30"/>
      <c r="J100" s="30"/>
      <c r="K100" s="35" t="str">
        <f aca="false">IF(A100="","",A100+Lists!$T$5)</f>
        <v/>
      </c>
      <c r="L100" s="28"/>
      <c r="M100" s="29" t="str">
        <f aca="true">IF(A100="","",IF(L100="Right","Done",IF(L100="Wrong","Redo again",IF(TODAY()&gt;=K100,"Redo DUE","Scheduled"))))</f>
        <v/>
      </c>
    </row>
    <row r="101" customFormat="false" ht="15" hidden="false" customHeight="false" outlineLevel="0" collapsed="false">
      <c r="A101" s="27"/>
      <c r="B101" s="28"/>
      <c r="C101" s="29" t="str">
        <f aca="false">IF(B101="","",IFERROR(INDEX(Lists!$B$5:$B$15,MATCH(B101,Lists!$A$5:$A$15,0)),""))</f>
        <v/>
      </c>
      <c r="D101" s="30"/>
      <c r="E101" s="30"/>
      <c r="F101" s="28"/>
      <c r="G101" s="28"/>
      <c r="H101" s="28"/>
      <c r="I101" s="30"/>
      <c r="J101" s="30"/>
      <c r="K101" s="35" t="str">
        <f aca="false">IF(A101="","",A101+Lists!$T$5)</f>
        <v/>
      </c>
      <c r="L101" s="28"/>
      <c r="M101" s="29" t="str">
        <f aca="true">IF(A101="","",IF(L101="Right","Done",IF(L101="Wrong","Redo again",IF(TODAY()&gt;=K101,"Redo DUE","Scheduled"))))</f>
        <v/>
      </c>
    </row>
    <row r="102" customFormat="false" ht="15" hidden="false" customHeight="false" outlineLevel="0" collapsed="false">
      <c r="A102" s="27"/>
      <c r="B102" s="28"/>
      <c r="C102" s="29" t="str">
        <f aca="false">IF(B102="","",IFERROR(INDEX(Lists!$B$5:$B$15,MATCH(B102,Lists!$A$5:$A$15,0)),""))</f>
        <v/>
      </c>
      <c r="D102" s="30"/>
      <c r="E102" s="30"/>
      <c r="F102" s="28"/>
      <c r="G102" s="28"/>
      <c r="H102" s="28"/>
      <c r="I102" s="30"/>
      <c r="J102" s="30"/>
      <c r="K102" s="35" t="str">
        <f aca="false">IF(A102="","",A102+Lists!$T$5)</f>
        <v/>
      </c>
      <c r="L102" s="28"/>
      <c r="M102" s="29" t="str">
        <f aca="true">IF(A102="","",IF(L102="Right","Done",IF(L102="Wrong","Redo again",IF(TODAY()&gt;=K102,"Redo DUE","Scheduled"))))</f>
        <v/>
      </c>
    </row>
    <row r="103" customFormat="false" ht="15" hidden="false" customHeight="false" outlineLevel="0" collapsed="false">
      <c r="A103" s="27"/>
      <c r="B103" s="28"/>
      <c r="C103" s="29" t="str">
        <f aca="false">IF(B103="","",IFERROR(INDEX(Lists!$B$5:$B$15,MATCH(B103,Lists!$A$5:$A$15,0)),""))</f>
        <v/>
      </c>
      <c r="D103" s="30"/>
      <c r="E103" s="30"/>
      <c r="F103" s="28"/>
      <c r="G103" s="28"/>
      <c r="H103" s="28"/>
      <c r="I103" s="30"/>
      <c r="J103" s="30"/>
      <c r="K103" s="35" t="str">
        <f aca="false">IF(A103="","",A103+Lists!$T$5)</f>
        <v/>
      </c>
      <c r="L103" s="28"/>
      <c r="M103" s="29" t="str">
        <f aca="true">IF(A103="","",IF(L103="Right","Done",IF(L103="Wrong","Redo again",IF(TODAY()&gt;=K103,"Redo DUE","Scheduled"))))</f>
        <v/>
      </c>
    </row>
    <row r="104" customFormat="false" ht="15" hidden="false" customHeight="false" outlineLevel="0" collapsed="false">
      <c r="A104" s="27"/>
      <c r="B104" s="28"/>
      <c r="C104" s="29" t="str">
        <f aca="false">IF(B104="","",IFERROR(INDEX(Lists!$B$5:$B$15,MATCH(B104,Lists!$A$5:$A$15,0)),""))</f>
        <v/>
      </c>
      <c r="D104" s="30"/>
      <c r="E104" s="30"/>
      <c r="F104" s="28"/>
      <c r="G104" s="28"/>
      <c r="H104" s="28"/>
      <c r="I104" s="30"/>
      <c r="J104" s="30"/>
      <c r="K104" s="35" t="str">
        <f aca="false">IF(A104="","",A104+Lists!$T$5)</f>
        <v/>
      </c>
      <c r="L104" s="28"/>
      <c r="M104" s="29" t="str">
        <f aca="true">IF(A104="","",IF(L104="Right","Done",IF(L104="Wrong","Redo again",IF(TODAY()&gt;=K104,"Redo DUE","Scheduled"))))</f>
        <v/>
      </c>
    </row>
    <row r="105" customFormat="false" ht="15" hidden="false" customHeight="false" outlineLevel="0" collapsed="false">
      <c r="A105" s="27"/>
      <c r="B105" s="28"/>
      <c r="C105" s="29" t="str">
        <f aca="false">IF(B105="","",IFERROR(INDEX(Lists!$B$5:$B$15,MATCH(B105,Lists!$A$5:$A$15,0)),""))</f>
        <v/>
      </c>
      <c r="D105" s="30"/>
      <c r="E105" s="30"/>
      <c r="F105" s="28"/>
      <c r="G105" s="28"/>
      <c r="H105" s="28"/>
      <c r="I105" s="30"/>
      <c r="J105" s="30"/>
      <c r="K105" s="35" t="str">
        <f aca="false">IF(A105="","",A105+Lists!$T$5)</f>
        <v/>
      </c>
      <c r="L105" s="28"/>
      <c r="M105" s="29" t="str">
        <f aca="true">IF(A105="","",IF(L105="Right","Done",IF(L105="Wrong","Redo again",IF(TODAY()&gt;=K105,"Redo DUE","Scheduled"))))</f>
        <v/>
      </c>
    </row>
    <row r="106" customFormat="false" ht="15" hidden="false" customHeight="false" outlineLevel="0" collapsed="false">
      <c r="A106" s="27"/>
      <c r="B106" s="28"/>
      <c r="C106" s="29" t="str">
        <f aca="false">IF(B106="","",IFERROR(INDEX(Lists!$B$5:$B$15,MATCH(B106,Lists!$A$5:$A$15,0)),""))</f>
        <v/>
      </c>
      <c r="D106" s="30"/>
      <c r="E106" s="30"/>
      <c r="F106" s="28"/>
      <c r="G106" s="28"/>
      <c r="H106" s="28"/>
      <c r="I106" s="30"/>
      <c r="J106" s="30"/>
      <c r="K106" s="35" t="str">
        <f aca="false">IF(A106="","",A106+Lists!$T$5)</f>
        <v/>
      </c>
      <c r="L106" s="28"/>
      <c r="M106" s="29" t="str">
        <f aca="true">IF(A106="","",IF(L106="Right","Done",IF(L106="Wrong","Redo again",IF(TODAY()&gt;=K106,"Redo DUE","Scheduled"))))</f>
        <v/>
      </c>
    </row>
    <row r="107" customFormat="false" ht="15" hidden="false" customHeight="false" outlineLevel="0" collapsed="false">
      <c r="A107" s="27"/>
      <c r="B107" s="28"/>
      <c r="C107" s="29" t="str">
        <f aca="false">IF(B107="","",IFERROR(INDEX(Lists!$B$5:$B$15,MATCH(B107,Lists!$A$5:$A$15,0)),""))</f>
        <v/>
      </c>
      <c r="D107" s="30"/>
      <c r="E107" s="30"/>
      <c r="F107" s="28"/>
      <c r="G107" s="28"/>
      <c r="H107" s="28"/>
      <c r="I107" s="30"/>
      <c r="J107" s="30"/>
      <c r="K107" s="35" t="str">
        <f aca="false">IF(A107="","",A107+Lists!$T$5)</f>
        <v/>
      </c>
      <c r="L107" s="28"/>
      <c r="M107" s="29" t="str">
        <f aca="true">IF(A107="","",IF(L107="Right","Done",IF(L107="Wrong","Redo again",IF(TODAY()&gt;=K107,"Redo DUE","Scheduled"))))</f>
        <v/>
      </c>
    </row>
    <row r="108" customFormat="false" ht="15" hidden="false" customHeight="false" outlineLevel="0" collapsed="false">
      <c r="A108" s="27"/>
      <c r="B108" s="28"/>
      <c r="C108" s="29" t="str">
        <f aca="false">IF(B108="","",IFERROR(INDEX(Lists!$B$5:$B$15,MATCH(B108,Lists!$A$5:$A$15,0)),""))</f>
        <v/>
      </c>
      <c r="D108" s="30"/>
      <c r="E108" s="30"/>
      <c r="F108" s="28"/>
      <c r="G108" s="28"/>
      <c r="H108" s="28"/>
      <c r="I108" s="30"/>
      <c r="J108" s="30"/>
      <c r="K108" s="35" t="str">
        <f aca="false">IF(A108="","",A108+Lists!$T$5)</f>
        <v/>
      </c>
      <c r="L108" s="28"/>
      <c r="M108" s="29" t="str">
        <f aca="true">IF(A108="","",IF(L108="Right","Done",IF(L108="Wrong","Redo again",IF(TODAY()&gt;=K108,"Redo DUE","Scheduled"))))</f>
        <v/>
      </c>
    </row>
    <row r="109" customFormat="false" ht="15" hidden="false" customHeight="false" outlineLevel="0" collapsed="false">
      <c r="A109" s="27"/>
      <c r="B109" s="28"/>
      <c r="C109" s="29" t="str">
        <f aca="false">IF(B109="","",IFERROR(INDEX(Lists!$B$5:$B$15,MATCH(B109,Lists!$A$5:$A$15,0)),""))</f>
        <v/>
      </c>
      <c r="D109" s="30"/>
      <c r="E109" s="30"/>
      <c r="F109" s="28"/>
      <c r="G109" s="28"/>
      <c r="H109" s="28"/>
      <c r="I109" s="30"/>
      <c r="J109" s="30"/>
      <c r="K109" s="35" t="str">
        <f aca="false">IF(A109="","",A109+Lists!$T$5)</f>
        <v/>
      </c>
      <c r="L109" s="28"/>
      <c r="M109" s="29" t="str">
        <f aca="true">IF(A109="","",IF(L109="Right","Done",IF(L109="Wrong","Redo again",IF(TODAY()&gt;=K109,"Redo DUE","Scheduled"))))</f>
        <v/>
      </c>
    </row>
    <row r="110" customFormat="false" ht="15" hidden="false" customHeight="false" outlineLevel="0" collapsed="false">
      <c r="A110" s="27"/>
      <c r="B110" s="28"/>
      <c r="C110" s="29" t="str">
        <f aca="false">IF(B110="","",IFERROR(INDEX(Lists!$B$5:$B$15,MATCH(B110,Lists!$A$5:$A$15,0)),""))</f>
        <v/>
      </c>
      <c r="D110" s="30"/>
      <c r="E110" s="30"/>
      <c r="F110" s="28"/>
      <c r="G110" s="28"/>
      <c r="H110" s="28"/>
      <c r="I110" s="30"/>
      <c r="J110" s="30"/>
      <c r="K110" s="35" t="str">
        <f aca="false">IF(A110="","",A110+Lists!$T$5)</f>
        <v/>
      </c>
      <c r="L110" s="28"/>
      <c r="M110" s="29" t="str">
        <f aca="true">IF(A110="","",IF(L110="Right","Done",IF(L110="Wrong","Redo again",IF(TODAY()&gt;=K110,"Redo DUE","Scheduled"))))</f>
        <v/>
      </c>
    </row>
    <row r="111" customFormat="false" ht="15" hidden="false" customHeight="false" outlineLevel="0" collapsed="false">
      <c r="A111" s="27"/>
      <c r="B111" s="28"/>
      <c r="C111" s="29" t="str">
        <f aca="false">IF(B111="","",IFERROR(INDEX(Lists!$B$5:$B$15,MATCH(B111,Lists!$A$5:$A$15,0)),""))</f>
        <v/>
      </c>
      <c r="D111" s="30"/>
      <c r="E111" s="30"/>
      <c r="F111" s="28"/>
      <c r="G111" s="28"/>
      <c r="H111" s="28"/>
      <c r="I111" s="30"/>
      <c r="J111" s="30"/>
      <c r="K111" s="35" t="str">
        <f aca="false">IF(A111="","",A111+Lists!$T$5)</f>
        <v/>
      </c>
      <c r="L111" s="28"/>
      <c r="M111" s="29" t="str">
        <f aca="true">IF(A111="","",IF(L111="Right","Done",IF(L111="Wrong","Redo again",IF(TODAY()&gt;=K111,"Redo DUE","Scheduled"))))</f>
        <v/>
      </c>
    </row>
    <row r="112" customFormat="false" ht="15" hidden="false" customHeight="false" outlineLevel="0" collapsed="false">
      <c r="A112" s="27"/>
      <c r="B112" s="28"/>
      <c r="C112" s="29" t="str">
        <f aca="false">IF(B112="","",IFERROR(INDEX(Lists!$B$5:$B$15,MATCH(B112,Lists!$A$5:$A$15,0)),""))</f>
        <v/>
      </c>
      <c r="D112" s="30"/>
      <c r="E112" s="30"/>
      <c r="F112" s="28"/>
      <c r="G112" s="28"/>
      <c r="H112" s="28"/>
      <c r="I112" s="30"/>
      <c r="J112" s="30"/>
      <c r="K112" s="35" t="str">
        <f aca="false">IF(A112="","",A112+Lists!$T$5)</f>
        <v/>
      </c>
      <c r="L112" s="28"/>
      <c r="M112" s="29" t="str">
        <f aca="true">IF(A112="","",IF(L112="Right","Done",IF(L112="Wrong","Redo again",IF(TODAY()&gt;=K112,"Redo DUE","Scheduled"))))</f>
        <v/>
      </c>
    </row>
    <row r="113" customFormat="false" ht="15" hidden="false" customHeight="false" outlineLevel="0" collapsed="false">
      <c r="A113" s="27"/>
      <c r="B113" s="28"/>
      <c r="C113" s="29" t="str">
        <f aca="false">IF(B113="","",IFERROR(INDEX(Lists!$B$5:$B$15,MATCH(B113,Lists!$A$5:$A$15,0)),""))</f>
        <v/>
      </c>
      <c r="D113" s="30"/>
      <c r="E113" s="30"/>
      <c r="F113" s="28"/>
      <c r="G113" s="28"/>
      <c r="H113" s="28"/>
      <c r="I113" s="30"/>
      <c r="J113" s="30"/>
      <c r="K113" s="35" t="str">
        <f aca="false">IF(A113="","",A113+Lists!$T$5)</f>
        <v/>
      </c>
      <c r="L113" s="28"/>
      <c r="M113" s="29" t="str">
        <f aca="true">IF(A113="","",IF(L113="Right","Done",IF(L113="Wrong","Redo again",IF(TODAY()&gt;=K113,"Redo DUE","Scheduled"))))</f>
        <v/>
      </c>
    </row>
    <row r="114" customFormat="false" ht="15" hidden="false" customHeight="false" outlineLevel="0" collapsed="false">
      <c r="A114" s="27"/>
      <c r="B114" s="28"/>
      <c r="C114" s="29" t="str">
        <f aca="false">IF(B114="","",IFERROR(INDEX(Lists!$B$5:$B$15,MATCH(B114,Lists!$A$5:$A$15,0)),""))</f>
        <v/>
      </c>
      <c r="D114" s="30"/>
      <c r="E114" s="30"/>
      <c r="F114" s="28"/>
      <c r="G114" s="28"/>
      <c r="H114" s="28"/>
      <c r="I114" s="30"/>
      <c r="J114" s="30"/>
      <c r="K114" s="35" t="str">
        <f aca="false">IF(A114="","",A114+Lists!$T$5)</f>
        <v/>
      </c>
      <c r="L114" s="28"/>
      <c r="M114" s="29" t="str">
        <f aca="true">IF(A114="","",IF(L114="Right","Done",IF(L114="Wrong","Redo again",IF(TODAY()&gt;=K114,"Redo DUE","Scheduled"))))</f>
        <v/>
      </c>
    </row>
    <row r="115" customFormat="false" ht="15" hidden="false" customHeight="false" outlineLevel="0" collapsed="false">
      <c r="A115" s="27"/>
      <c r="B115" s="28"/>
      <c r="C115" s="29" t="str">
        <f aca="false">IF(B115="","",IFERROR(INDEX(Lists!$B$5:$B$15,MATCH(B115,Lists!$A$5:$A$15,0)),""))</f>
        <v/>
      </c>
      <c r="D115" s="30"/>
      <c r="E115" s="30"/>
      <c r="F115" s="28"/>
      <c r="G115" s="28"/>
      <c r="H115" s="28"/>
      <c r="I115" s="30"/>
      <c r="J115" s="30"/>
      <c r="K115" s="35" t="str">
        <f aca="false">IF(A115="","",A115+Lists!$T$5)</f>
        <v/>
      </c>
      <c r="L115" s="28"/>
      <c r="M115" s="29" t="str">
        <f aca="true">IF(A115="","",IF(L115="Right","Done",IF(L115="Wrong","Redo again",IF(TODAY()&gt;=K115,"Redo DUE","Scheduled"))))</f>
        <v/>
      </c>
    </row>
    <row r="116" customFormat="false" ht="15" hidden="false" customHeight="false" outlineLevel="0" collapsed="false">
      <c r="A116" s="27"/>
      <c r="B116" s="28"/>
      <c r="C116" s="29" t="str">
        <f aca="false">IF(B116="","",IFERROR(INDEX(Lists!$B$5:$B$15,MATCH(B116,Lists!$A$5:$A$15,0)),""))</f>
        <v/>
      </c>
      <c r="D116" s="30"/>
      <c r="E116" s="30"/>
      <c r="F116" s="28"/>
      <c r="G116" s="28"/>
      <c r="H116" s="28"/>
      <c r="I116" s="30"/>
      <c r="J116" s="30"/>
      <c r="K116" s="35" t="str">
        <f aca="false">IF(A116="","",A116+Lists!$T$5)</f>
        <v/>
      </c>
      <c r="L116" s="28"/>
      <c r="M116" s="29" t="str">
        <f aca="true">IF(A116="","",IF(L116="Right","Done",IF(L116="Wrong","Redo again",IF(TODAY()&gt;=K116,"Redo DUE","Scheduled"))))</f>
        <v/>
      </c>
    </row>
    <row r="117" customFormat="false" ht="15" hidden="false" customHeight="false" outlineLevel="0" collapsed="false">
      <c r="A117" s="27"/>
      <c r="B117" s="28"/>
      <c r="C117" s="29" t="str">
        <f aca="false">IF(B117="","",IFERROR(INDEX(Lists!$B$5:$B$15,MATCH(B117,Lists!$A$5:$A$15,0)),""))</f>
        <v/>
      </c>
      <c r="D117" s="30"/>
      <c r="E117" s="30"/>
      <c r="F117" s="28"/>
      <c r="G117" s="28"/>
      <c r="H117" s="28"/>
      <c r="I117" s="30"/>
      <c r="J117" s="30"/>
      <c r="K117" s="35" t="str">
        <f aca="false">IF(A117="","",A117+Lists!$T$5)</f>
        <v/>
      </c>
      <c r="L117" s="28"/>
      <c r="M117" s="29" t="str">
        <f aca="true">IF(A117="","",IF(L117="Right","Done",IF(L117="Wrong","Redo again",IF(TODAY()&gt;=K117,"Redo DUE","Scheduled"))))</f>
        <v/>
      </c>
    </row>
    <row r="118" customFormat="false" ht="15" hidden="false" customHeight="false" outlineLevel="0" collapsed="false">
      <c r="A118" s="27"/>
      <c r="B118" s="28"/>
      <c r="C118" s="29" t="str">
        <f aca="false">IF(B118="","",IFERROR(INDEX(Lists!$B$5:$B$15,MATCH(B118,Lists!$A$5:$A$15,0)),""))</f>
        <v/>
      </c>
      <c r="D118" s="30"/>
      <c r="E118" s="30"/>
      <c r="F118" s="28"/>
      <c r="G118" s="28"/>
      <c r="H118" s="28"/>
      <c r="I118" s="30"/>
      <c r="J118" s="30"/>
      <c r="K118" s="35" t="str">
        <f aca="false">IF(A118="","",A118+Lists!$T$5)</f>
        <v/>
      </c>
      <c r="L118" s="28"/>
      <c r="M118" s="29" t="str">
        <f aca="true">IF(A118="","",IF(L118="Right","Done",IF(L118="Wrong","Redo again",IF(TODAY()&gt;=K118,"Redo DUE","Scheduled"))))</f>
        <v/>
      </c>
    </row>
    <row r="119" customFormat="false" ht="15" hidden="false" customHeight="false" outlineLevel="0" collapsed="false">
      <c r="A119" s="27"/>
      <c r="B119" s="28"/>
      <c r="C119" s="29" t="str">
        <f aca="false">IF(B119="","",IFERROR(INDEX(Lists!$B$5:$B$15,MATCH(B119,Lists!$A$5:$A$15,0)),""))</f>
        <v/>
      </c>
      <c r="D119" s="30"/>
      <c r="E119" s="30"/>
      <c r="F119" s="28"/>
      <c r="G119" s="28"/>
      <c r="H119" s="28"/>
      <c r="I119" s="30"/>
      <c r="J119" s="30"/>
      <c r="K119" s="35" t="str">
        <f aca="false">IF(A119="","",A119+Lists!$T$5)</f>
        <v/>
      </c>
      <c r="L119" s="28"/>
      <c r="M119" s="29" t="str">
        <f aca="true">IF(A119="","",IF(L119="Right","Done",IF(L119="Wrong","Redo again",IF(TODAY()&gt;=K119,"Redo DUE","Scheduled"))))</f>
        <v/>
      </c>
    </row>
    <row r="120" customFormat="false" ht="15" hidden="false" customHeight="false" outlineLevel="0" collapsed="false">
      <c r="A120" s="27"/>
      <c r="B120" s="28"/>
      <c r="C120" s="29" t="str">
        <f aca="false">IF(B120="","",IFERROR(INDEX(Lists!$B$5:$B$15,MATCH(B120,Lists!$A$5:$A$15,0)),""))</f>
        <v/>
      </c>
      <c r="D120" s="30"/>
      <c r="E120" s="30"/>
      <c r="F120" s="28"/>
      <c r="G120" s="28"/>
      <c r="H120" s="28"/>
      <c r="I120" s="30"/>
      <c r="J120" s="30"/>
      <c r="K120" s="35" t="str">
        <f aca="false">IF(A120="","",A120+Lists!$T$5)</f>
        <v/>
      </c>
      <c r="L120" s="28"/>
      <c r="M120" s="29" t="str">
        <f aca="true">IF(A120="","",IF(L120="Right","Done",IF(L120="Wrong","Redo again",IF(TODAY()&gt;=K120,"Redo DUE","Scheduled"))))</f>
        <v/>
      </c>
    </row>
    <row r="121" customFormat="false" ht="15" hidden="false" customHeight="false" outlineLevel="0" collapsed="false">
      <c r="A121" s="27"/>
      <c r="B121" s="28"/>
      <c r="C121" s="29" t="str">
        <f aca="false">IF(B121="","",IFERROR(INDEX(Lists!$B$5:$B$15,MATCH(B121,Lists!$A$5:$A$15,0)),""))</f>
        <v/>
      </c>
      <c r="D121" s="30"/>
      <c r="E121" s="30"/>
      <c r="F121" s="28"/>
      <c r="G121" s="28"/>
      <c r="H121" s="28"/>
      <c r="I121" s="30"/>
      <c r="J121" s="30"/>
      <c r="K121" s="35" t="str">
        <f aca="false">IF(A121="","",A121+Lists!$T$5)</f>
        <v/>
      </c>
      <c r="L121" s="28"/>
      <c r="M121" s="29" t="str">
        <f aca="true">IF(A121="","",IF(L121="Right","Done",IF(L121="Wrong","Redo again",IF(TODAY()&gt;=K121,"Redo DUE","Scheduled"))))</f>
        <v/>
      </c>
    </row>
    <row r="122" customFormat="false" ht="15" hidden="false" customHeight="false" outlineLevel="0" collapsed="false">
      <c r="A122" s="27"/>
      <c r="B122" s="28"/>
      <c r="C122" s="29" t="str">
        <f aca="false">IF(B122="","",IFERROR(INDEX(Lists!$B$5:$B$15,MATCH(B122,Lists!$A$5:$A$15,0)),""))</f>
        <v/>
      </c>
      <c r="D122" s="30"/>
      <c r="E122" s="30"/>
      <c r="F122" s="28"/>
      <c r="G122" s="28"/>
      <c r="H122" s="28"/>
      <c r="I122" s="30"/>
      <c r="J122" s="30"/>
      <c r="K122" s="35" t="str">
        <f aca="false">IF(A122="","",A122+Lists!$T$5)</f>
        <v/>
      </c>
      <c r="L122" s="28"/>
      <c r="M122" s="29" t="str">
        <f aca="true">IF(A122="","",IF(L122="Right","Done",IF(L122="Wrong","Redo again",IF(TODAY()&gt;=K122,"Redo DUE","Scheduled"))))</f>
        <v/>
      </c>
    </row>
    <row r="123" customFormat="false" ht="15" hidden="false" customHeight="false" outlineLevel="0" collapsed="false">
      <c r="A123" s="27"/>
      <c r="B123" s="28"/>
      <c r="C123" s="29" t="str">
        <f aca="false">IF(B123="","",IFERROR(INDEX(Lists!$B$5:$B$15,MATCH(B123,Lists!$A$5:$A$15,0)),""))</f>
        <v/>
      </c>
      <c r="D123" s="30"/>
      <c r="E123" s="30"/>
      <c r="F123" s="28"/>
      <c r="G123" s="28"/>
      <c r="H123" s="28"/>
      <c r="I123" s="30"/>
      <c r="J123" s="30"/>
      <c r="K123" s="35" t="str">
        <f aca="false">IF(A123="","",A123+Lists!$T$5)</f>
        <v/>
      </c>
      <c r="L123" s="28"/>
      <c r="M123" s="29" t="str">
        <f aca="true">IF(A123="","",IF(L123="Right","Done",IF(L123="Wrong","Redo again",IF(TODAY()&gt;=K123,"Redo DUE","Scheduled"))))</f>
        <v/>
      </c>
    </row>
    <row r="124" customFormat="false" ht="15" hidden="false" customHeight="false" outlineLevel="0" collapsed="false">
      <c r="A124" s="27"/>
      <c r="B124" s="28"/>
      <c r="C124" s="29" t="str">
        <f aca="false">IF(B124="","",IFERROR(INDEX(Lists!$B$5:$B$15,MATCH(B124,Lists!$A$5:$A$15,0)),""))</f>
        <v/>
      </c>
      <c r="D124" s="30"/>
      <c r="E124" s="30"/>
      <c r="F124" s="28"/>
      <c r="G124" s="28"/>
      <c r="H124" s="28"/>
      <c r="I124" s="30"/>
      <c r="J124" s="30"/>
      <c r="K124" s="35" t="str">
        <f aca="false">IF(A124="","",A124+Lists!$T$5)</f>
        <v/>
      </c>
      <c r="L124" s="28"/>
      <c r="M124" s="29" t="str">
        <f aca="true">IF(A124="","",IF(L124="Right","Done",IF(L124="Wrong","Redo again",IF(TODAY()&gt;=K124,"Redo DUE","Scheduled"))))</f>
        <v/>
      </c>
    </row>
    <row r="125" customFormat="false" ht="15" hidden="false" customHeight="false" outlineLevel="0" collapsed="false">
      <c r="A125" s="27"/>
      <c r="B125" s="28"/>
      <c r="C125" s="29" t="str">
        <f aca="false">IF(B125="","",IFERROR(INDEX(Lists!$B$5:$B$15,MATCH(B125,Lists!$A$5:$A$15,0)),""))</f>
        <v/>
      </c>
      <c r="D125" s="30"/>
      <c r="E125" s="30"/>
      <c r="F125" s="28"/>
      <c r="G125" s="28"/>
      <c r="H125" s="28"/>
      <c r="I125" s="30"/>
      <c r="J125" s="30"/>
      <c r="K125" s="35" t="str">
        <f aca="false">IF(A125="","",A125+Lists!$T$5)</f>
        <v/>
      </c>
      <c r="L125" s="28"/>
      <c r="M125" s="29" t="str">
        <f aca="true">IF(A125="","",IF(L125="Right","Done",IF(L125="Wrong","Redo again",IF(TODAY()&gt;=K125,"Redo DUE","Scheduled"))))</f>
        <v/>
      </c>
    </row>
    <row r="126" customFormat="false" ht="15" hidden="false" customHeight="false" outlineLevel="0" collapsed="false">
      <c r="A126" s="27"/>
      <c r="B126" s="28"/>
      <c r="C126" s="29" t="str">
        <f aca="false">IF(B126="","",IFERROR(INDEX(Lists!$B$5:$B$15,MATCH(B126,Lists!$A$5:$A$15,0)),""))</f>
        <v/>
      </c>
      <c r="D126" s="30"/>
      <c r="E126" s="30"/>
      <c r="F126" s="28"/>
      <c r="G126" s="28"/>
      <c r="H126" s="28"/>
      <c r="I126" s="30"/>
      <c r="J126" s="30"/>
      <c r="K126" s="35" t="str">
        <f aca="false">IF(A126="","",A126+Lists!$T$5)</f>
        <v/>
      </c>
      <c r="L126" s="28"/>
      <c r="M126" s="29" t="str">
        <f aca="true">IF(A126="","",IF(L126="Right","Done",IF(L126="Wrong","Redo again",IF(TODAY()&gt;=K126,"Redo DUE","Scheduled"))))</f>
        <v/>
      </c>
    </row>
    <row r="127" customFormat="false" ht="15" hidden="false" customHeight="false" outlineLevel="0" collapsed="false">
      <c r="A127" s="27"/>
      <c r="B127" s="28"/>
      <c r="C127" s="29" t="str">
        <f aca="false">IF(B127="","",IFERROR(INDEX(Lists!$B$5:$B$15,MATCH(B127,Lists!$A$5:$A$15,0)),""))</f>
        <v/>
      </c>
      <c r="D127" s="30"/>
      <c r="E127" s="30"/>
      <c r="F127" s="28"/>
      <c r="G127" s="28"/>
      <c r="H127" s="28"/>
      <c r="I127" s="30"/>
      <c r="J127" s="30"/>
      <c r="K127" s="35" t="str">
        <f aca="false">IF(A127="","",A127+Lists!$T$5)</f>
        <v/>
      </c>
      <c r="L127" s="28"/>
      <c r="M127" s="29" t="str">
        <f aca="true">IF(A127="","",IF(L127="Right","Done",IF(L127="Wrong","Redo again",IF(TODAY()&gt;=K127,"Redo DUE","Scheduled"))))</f>
        <v/>
      </c>
    </row>
    <row r="128" customFormat="false" ht="15" hidden="false" customHeight="false" outlineLevel="0" collapsed="false">
      <c r="A128" s="27"/>
      <c r="B128" s="28"/>
      <c r="C128" s="29" t="str">
        <f aca="false">IF(B128="","",IFERROR(INDEX(Lists!$B$5:$B$15,MATCH(B128,Lists!$A$5:$A$15,0)),""))</f>
        <v/>
      </c>
      <c r="D128" s="30"/>
      <c r="E128" s="30"/>
      <c r="F128" s="28"/>
      <c r="G128" s="28"/>
      <c r="H128" s="28"/>
      <c r="I128" s="30"/>
      <c r="J128" s="30"/>
      <c r="K128" s="35" t="str">
        <f aca="false">IF(A128="","",A128+Lists!$T$5)</f>
        <v/>
      </c>
      <c r="L128" s="28"/>
      <c r="M128" s="29" t="str">
        <f aca="true">IF(A128="","",IF(L128="Right","Done",IF(L128="Wrong","Redo again",IF(TODAY()&gt;=K128,"Redo DUE","Scheduled"))))</f>
        <v/>
      </c>
    </row>
    <row r="129" customFormat="false" ht="15" hidden="false" customHeight="false" outlineLevel="0" collapsed="false">
      <c r="A129" s="27"/>
      <c r="B129" s="28"/>
      <c r="C129" s="29" t="str">
        <f aca="false">IF(B129="","",IFERROR(INDEX(Lists!$B$5:$B$15,MATCH(B129,Lists!$A$5:$A$15,0)),""))</f>
        <v/>
      </c>
      <c r="D129" s="30"/>
      <c r="E129" s="30"/>
      <c r="F129" s="28"/>
      <c r="G129" s="28"/>
      <c r="H129" s="28"/>
      <c r="I129" s="30"/>
      <c r="J129" s="30"/>
      <c r="K129" s="35" t="str">
        <f aca="false">IF(A129="","",A129+Lists!$T$5)</f>
        <v/>
      </c>
      <c r="L129" s="28"/>
      <c r="M129" s="29" t="str">
        <f aca="true">IF(A129="","",IF(L129="Right","Done",IF(L129="Wrong","Redo again",IF(TODAY()&gt;=K129,"Redo DUE","Scheduled"))))</f>
        <v/>
      </c>
    </row>
    <row r="130" customFormat="false" ht="15" hidden="false" customHeight="false" outlineLevel="0" collapsed="false">
      <c r="A130" s="27"/>
      <c r="B130" s="28"/>
      <c r="C130" s="29" t="str">
        <f aca="false">IF(B130="","",IFERROR(INDEX(Lists!$B$5:$B$15,MATCH(B130,Lists!$A$5:$A$15,0)),""))</f>
        <v/>
      </c>
      <c r="D130" s="30"/>
      <c r="E130" s="30"/>
      <c r="F130" s="28"/>
      <c r="G130" s="28"/>
      <c r="H130" s="28"/>
      <c r="I130" s="30"/>
      <c r="J130" s="30"/>
      <c r="K130" s="35" t="str">
        <f aca="false">IF(A130="","",A130+Lists!$T$5)</f>
        <v/>
      </c>
      <c r="L130" s="28"/>
      <c r="M130" s="29" t="str">
        <f aca="true">IF(A130="","",IF(L130="Right","Done",IF(L130="Wrong","Redo again",IF(TODAY()&gt;=K130,"Redo DUE","Scheduled"))))</f>
        <v/>
      </c>
    </row>
    <row r="131" customFormat="false" ht="15" hidden="false" customHeight="false" outlineLevel="0" collapsed="false">
      <c r="A131" s="27"/>
      <c r="B131" s="28"/>
      <c r="C131" s="29" t="str">
        <f aca="false">IF(B131="","",IFERROR(INDEX(Lists!$B$5:$B$15,MATCH(B131,Lists!$A$5:$A$15,0)),""))</f>
        <v/>
      </c>
      <c r="D131" s="30"/>
      <c r="E131" s="30"/>
      <c r="F131" s="28"/>
      <c r="G131" s="28"/>
      <c r="H131" s="28"/>
      <c r="I131" s="30"/>
      <c r="J131" s="30"/>
      <c r="K131" s="35" t="str">
        <f aca="false">IF(A131="","",A131+Lists!$T$5)</f>
        <v/>
      </c>
      <c r="L131" s="28"/>
      <c r="M131" s="29" t="str">
        <f aca="true">IF(A131="","",IF(L131="Right","Done",IF(L131="Wrong","Redo again",IF(TODAY()&gt;=K131,"Redo DUE","Scheduled"))))</f>
        <v/>
      </c>
    </row>
    <row r="132" customFormat="false" ht="15" hidden="false" customHeight="false" outlineLevel="0" collapsed="false">
      <c r="A132" s="27"/>
      <c r="B132" s="28"/>
      <c r="C132" s="29" t="str">
        <f aca="false">IF(B132="","",IFERROR(INDEX(Lists!$B$5:$B$15,MATCH(B132,Lists!$A$5:$A$15,0)),""))</f>
        <v/>
      </c>
      <c r="D132" s="30"/>
      <c r="E132" s="30"/>
      <c r="F132" s="28"/>
      <c r="G132" s="28"/>
      <c r="H132" s="28"/>
      <c r="I132" s="30"/>
      <c r="J132" s="30"/>
      <c r="K132" s="35" t="str">
        <f aca="false">IF(A132="","",A132+Lists!$T$5)</f>
        <v/>
      </c>
      <c r="L132" s="28"/>
      <c r="M132" s="29" t="str">
        <f aca="true">IF(A132="","",IF(L132="Right","Done",IF(L132="Wrong","Redo again",IF(TODAY()&gt;=K132,"Redo DUE","Scheduled"))))</f>
        <v/>
      </c>
    </row>
    <row r="133" customFormat="false" ht="15" hidden="false" customHeight="false" outlineLevel="0" collapsed="false">
      <c r="A133" s="27"/>
      <c r="B133" s="28"/>
      <c r="C133" s="29" t="str">
        <f aca="false">IF(B133="","",IFERROR(INDEX(Lists!$B$5:$B$15,MATCH(B133,Lists!$A$5:$A$15,0)),""))</f>
        <v/>
      </c>
      <c r="D133" s="30"/>
      <c r="E133" s="30"/>
      <c r="F133" s="28"/>
      <c r="G133" s="28"/>
      <c r="H133" s="28"/>
      <c r="I133" s="30"/>
      <c r="J133" s="30"/>
      <c r="K133" s="35" t="str">
        <f aca="false">IF(A133="","",A133+Lists!$T$5)</f>
        <v/>
      </c>
      <c r="L133" s="28"/>
      <c r="M133" s="29" t="str">
        <f aca="true">IF(A133="","",IF(L133="Right","Done",IF(L133="Wrong","Redo again",IF(TODAY()&gt;=K133,"Redo DUE","Scheduled"))))</f>
        <v/>
      </c>
    </row>
    <row r="134" customFormat="false" ht="15" hidden="false" customHeight="false" outlineLevel="0" collapsed="false">
      <c r="A134" s="27"/>
      <c r="B134" s="28"/>
      <c r="C134" s="29" t="str">
        <f aca="false">IF(B134="","",IFERROR(INDEX(Lists!$B$5:$B$15,MATCH(B134,Lists!$A$5:$A$15,0)),""))</f>
        <v/>
      </c>
      <c r="D134" s="30"/>
      <c r="E134" s="30"/>
      <c r="F134" s="28"/>
      <c r="G134" s="28"/>
      <c r="H134" s="28"/>
      <c r="I134" s="30"/>
      <c r="J134" s="30"/>
      <c r="K134" s="35" t="str">
        <f aca="false">IF(A134="","",A134+Lists!$T$5)</f>
        <v/>
      </c>
      <c r="L134" s="28"/>
      <c r="M134" s="29" t="str">
        <f aca="true">IF(A134="","",IF(L134="Right","Done",IF(L134="Wrong","Redo again",IF(TODAY()&gt;=K134,"Redo DUE","Scheduled"))))</f>
        <v/>
      </c>
    </row>
    <row r="135" customFormat="false" ht="15" hidden="false" customHeight="false" outlineLevel="0" collapsed="false">
      <c r="A135" s="27"/>
      <c r="B135" s="28"/>
      <c r="C135" s="29" t="str">
        <f aca="false">IF(B135="","",IFERROR(INDEX(Lists!$B$5:$B$15,MATCH(B135,Lists!$A$5:$A$15,0)),""))</f>
        <v/>
      </c>
      <c r="D135" s="30"/>
      <c r="E135" s="30"/>
      <c r="F135" s="28"/>
      <c r="G135" s="28"/>
      <c r="H135" s="28"/>
      <c r="I135" s="30"/>
      <c r="J135" s="30"/>
      <c r="K135" s="35" t="str">
        <f aca="false">IF(A135="","",A135+Lists!$T$5)</f>
        <v/>
      </c>
      <c r="L135" s="28"/>
      <c r="M135" s="29" t="str">
        <f aca="true">IF(A135="","",IF(L135="Right","Done",IF(L135="Wrong","Redo again",IF(TODAY()&gt;=K135,"Redo DUE","Scheduled"))))</f>
        <v/>
      </c>
    </row>
    <row r="136" customFormat="false" ht="15" hidden="false" customHeight="false" outlineLevel="0" collapsed="false">
      <c r="A136" s="27"/>
      <c r="B136" s="28"/>
      <c r="C136" s="29" t="str">
        <f aca="false">IF(B136="","",IFERROR(INDEX(Lists!$B$5:$B$15,MATCH(B136,Lists!$A$5:$A$15,0)),""))</f>
        <v/>
      </c>
      <c r="D136" s="30"/>
      <c r="E136" s="30"/>
      <c r="F136" s="28"/>
      <c r="G136" s="28"/>
      <c r="H136" s="28"/>
      <c r="I136" s="30"/>
      <c r="J136" s="30"/>
      <c r="K136" s="35" t="str">
        <f aca="false">IF(A136="","",A136+Lists!$T$5)</f>
        <v/>
      </c>
      <c r="L136" s="28"/>
      <c r="M136" s="29" t="str">
        <f aca="true">IF(A136="","",IF(L136="Right","Done",IF(L136="Wrong","Redo again",IF(TODAY()&gt;=K136,"Redo DUE","Scheduled"))))</f>
        <v/>
      </c>
    </row>
    <row r="137" customFormat="false" ht="15" hidden="false" customHeight="false" outlineLevel="0" collapsed="false">
      <c r="A137" s="27"/>
      <c r="B137" s="28"/>
      <c r="C137" s="29" t="str">
        <f aca="false">IF(B137="","",IFERROR(INDEX(Lists!$B$5:$B$15,MATCH(B137,Lists!$A$5:$A$15,0)),""))</f>
        <v/>
      </c>
      <c r="D137" s="30"/>
      <c r="E137" s="30"/>
      <c r="F137" s="28"/>
      <c r="G137" s="28"/>
      <c r="H137" s="28"/>
      <c r="I137" s="30"/>
      <c r="J137" s="30"/>
      <c r="K137" s="35" t="str">
        <f aca="false">IF(A137="","",A137+Lists!$T$5)</f>
        <v/>
      </c>
      <c r="L137" s="28"/>
      <c r="M137" s="29" t="str">
        <f aca="true">IF(A137="","",IF(L137="Right","Done",IF(L137="Wrong","Redo again",IF(TODAY()&gt;=K137,"Redo DUE","Scheduled"))))</f>
        <v/>
      </c>
    </row>
    <row r="138" customFormat="false" ht="15" hidden="false" customHeight="false" outlineLevel="0" collapsed="false">
      <c r="A138" s="27"/>
      <c r="B138" s="28"/>
      <c r="C138" s="29" t="str">
        <f aca="false">IF(B138="","",IFERROR(INDEX(Lists!$B$5:$B$15,MATCH(B138,Lists!$A$5:$A$15,0)),""))</f>
        <v/>
      </c>
      <c r="D138" s="30"/>
      <c r="E138" s="30"/>
      <c r="F138" s="28"/>
      <c r="G138" s="28"/>
      <c r="H138" s="28"/>
      <c r="I138" s="30"/>
      <c r="J138" s="30"/>
      <c r="K138" s="35" t="str">
        <f aca="false">IF(A138="","",A138+Lists!$T$5)</f>
        <v/>
      </c>
      <c r="L138" s="28"/>
      <c r="M138" s="29" t="str">
        <f aca="true">IF(A138="","",IF(L138="Right","Done",IF(L138="Wrong","Redo again",IF(TODAY()&gt;=K138,"Redo DUE","Scheduled"))))</f>
        <v/>
      </c>
    </row>
    <row r="139" customFormat="false" ht="15" hidden="false" customHeight="false" outlineLevel="0" collapsed="false">
      <c r="A139" s="27"/>
      <c r="B139" s="28"/>
      <c r="C139" s="29" t="str">
        <f aca="false">IF(B139="","",IFERROR(INDEX(Lists!$B$5:$B$15,MATCH(B139,Lists!$A$5:$A$15,0)),""))</f>
        <v/>
      </c>
      <c r="D139" s="30"/>
      <c r="E139" s="30"/>
      <c r="F139" s="28"/>
      <c r="G139" s="28"/>
      <c r="H139" s="28"/>
      <c r="I139" s="30"/>
      <c r="J139" s="30"/>
      <c r="K139" s="35" t="str">
        <f aca="false">IF(A139="","",A139+Lists!$T$5)</f>
        <v/>
      </c>
      <c r="L139" s="28"/>
      <c r="M139" s="29" t="str">
        <f aca="true">IF(A139="","",IF(L139="Right","Done",IF(L139="Wrong","Redo again",IF(TODAY()&gt;=K139,"Redo DUE","Scheduled"))))</f>
        <v/>
      </c>
    </row>
    <row r="140" customFormat="false" ht="15" hidden="false" customHeight="false" outlineLevel="0" collapsed="false">
      <c r="A140" s="27"/>
      <c r="B140" s="28"/>
      <c r="C140" s="29" t="str">
        <f aca="false">IF(B140="","",IFERROR(INDEX(Lists!$B$5:$B$15,MATCH(B140,Lists!$A$5:$A$15,0)),""))</f>
        <v/>
      </c>
      <c r="D140" s="30"/>
      <c r="E140" s="30"/>
      <c r="F140" s="28"/>
      <c r="G140" s="28"/>
      <c r="H140" s="28"/>
      <c r="I140" s="30"/>
      <c r="J140" s="30"/>
      <c r="K140" s="35" t="str">
        <f aca="false">IF(A140="","",A140+Lists!$T$5)</f>
        <v/>
      </c>
      <c r="L140" s="28"/>
      <c r="M140" s="29" t="str">
        <f aca="true">IF(A140="","",IF(L140="Right","Done",IF(L140="Wrong","Redo again",IF(TODAY()&gt;=K140,"Redo DUE","Scheduled"))))</f>
        <v/>
      </c>
    </row>
    <row r="141" customFormat="false" ht="15" hidden="false" customHeight="false" outlineLevel="0" collapsed="false">
      <c r="A141" s="27"/>
      <c r="B141" s="28"/>
      <c r="C141" s="29" t="str">
        <f aca="false">IF(B141="","",IFERROR(INDEX(Lists!$B$5:$B$15,MATCH(B141,Lists!$A$5:$A$15,0)),""))</f>
        <v/>
      </c>
      <c r="D141" s="30"/>
      <c r="E141" s="30"/>
      <c r="F141" s="28"/>
      <c r="G141" s="28"/>
      <c r="H141" s="28"/>
      <c r="I141" s="30"/>
      <c r="J141" s="30"/>
      <c r="K141" s="35" t="str">
        <f aca="false">IF(A141="","",A141+Lists!$T$5)</f>
        <v/>
      </c>
      <c r="L141" s="28"/>
      <c r="M141" s="29" t="str">
        <f aca="true">IF(A141="","",IF(L141="Right","Done",IF(L141="Wrong","Redo again",IF(TODAY()&gt;=K141,"Redo DUE","Scheduled"))))</f>
        <v/>
      </c>
    </row>
    <row r="142" customFormat="false" ht="15" hidden="false" customHeight="false" outlineLevel="0" collapsed="false">
      <c r="A142" s="27"/>
      <c r="B142" s="28"/>
      <c r="C142" s="29" t="str">
        <f aca="false">IF(B142="","",IFERROR(INDEX(Lists!$B$5:$B$15,MATCH(B142,Lists!$A$5:$A$15,0)),""))</f>
        <v/>
      </c>
      <c r="D142" s="30"/>
      <c r="E142" s="30"/>
      <c r="F142" s="28"/>
      <c r="G142" s="28"/>
      <c r="H142" s="28"/>
      <c r="I142" s="30"/>
      <c r="J142" s="30"/>
      <c r="K142" s="35" t="str">
        <f aca="false">IF(A142="","",A142+Lists!$T$5)</f>
        <v/>
      </c>
      <c r="L142" s="28"/>
      <c r="M142" s="29" t="str">
        <f aca="true">IF(A142="","",IF(L142="Right","Done",IF(L142="Wrong","Redo again",IF(TODAY()&gt;=K142,"Redo DUE","Scheduled"))))</f>
        <v/>
      </c>
    </row>
    <row r="143" customFormat="false" ht="15" hidden="false" customHeight="false" outlineLevel="0" collapsed="false">
      <c r="A143" s="27"/>
      <c r="B143" s="28"/>
      <c r="C143" s="29" t="str">
        <f aca="false">IF(B143="","",IFERROR(INDEX(Lists!$B$5:$B$15,MATCH(B143,Lists!$A$5:$A$15,0)),""))</f>
        <v/>
      </c>
      <c r="D143" s="30"/>
      <c r="E143" s="30"/>
      <c r="F143" s="28"/>
      <c r="G143" s="28"/>
      <c r="H143" s="28"/>
      <c r="I143" s="30"/>
      <c r="J143" s="30"/>
      <c r="K143" s="35" t="str">
        <f aca="false">IF(A143="","",A143+Lists!$T$5)</f>
        <v/>
      </c>
      <c r="L143" s="28"/>
      <c r="M143" s="29" t="str">
        <f aca="true">IF(A143="","",IF(L143="Right","Done",IF(L143="Wrong","Redo again",IF(TODAY()&gt;=K143,"Redo DUE","Scheduled"))))</f>
        <v/>
      </c>
    </row>
    <row r="144" customFormat="false" ht="15" hidden="false" customHeight="false" outlineLevel="0" collapsed="false">
      <c r="A144" s="27"/>
      <c r="B144" s="28"/>
      <c r="C144" s="29" t="str">
        <f aca="false">IF(B144="","",IFERROR(INDEX(Lists!$B$5:$B$15,MATCH(B144,Lists!$A$5:$A$15,0)),""))</f>
        <v/>
      </c>
      <c r="D144" s="30"/>
      <c r="E144" s="30"/>
      <c r="F144" s="28"/>
      <c r="G144" s="28"/>
      <c r="H144" s="28"/>
      <c r="I144" s="30"/>
      <c r="J144" s="30"/>
      <c r="K144" s="35" t="str">
        <f aca="false">IF(A144="","",A144+Lists!$T$5)</f>
        <v/>
      </c>
      <c r="L144" s="28"/>
      <c r="M144" s="29" t="str">
        <f aca="true">IF(A144="","",IF(L144="Right","Done",IF(L144="Wrong","Redo again",IF(TODAY()&gt;=K144,"Redo DUE","Scheduled"))))</f>
        <v/>
      </c>
    </row>
    <row r="145" customFormat="false" ht="15" hidden="false" customHeight="false" outlineLevel="0" collapsed="false">
      <c r="A145" s="27"/>
      <c r="B145" s="28"/>
      <c r="C145" s="29" t="str">
        <f aca="false">IF(B145="","",IFERROR(INDEX(Lists!$B$5:$B$15,MATCH(B145,Lists!$A$5:$A$15,0)),""))</f>
        <v/>
      </c>
      <c r="D145" s="30"/>
      <c r="E145" s="30"/>
      <c r="F145" s="28"/>
      <c r="G145" s="28"/>
      <c r="H145" s="28"/>
      <c r="I145" s="30"/>
      <c r="J145" s="30"/>
      <c r="K145" s="35" t="str">
        <f aca="false">IF(A145="","",A145+Lists!$T$5)</f>
        <v/>
      </c>
      <c r="L145" s="28"/>
      <c r="M145" s="29" t="str">
        <f aca="true">IF(A145="","",IF(L145="Right","Done",IF(L145="Wrong","Redo again",IF(TODAY()&gt;=K145,"Redo DUE","Scheduled"))))</f>
        <v/>
      </c>
    </row>
    <row r="146" customFormat="false" ht="15" hidden="false" customHeight="false" outlineLevel="0" collapsed="false">
      <c r="A146" s="27"/>
      <c r="B146" s="28"/>
      <c r="C146" s="29" t="str">
        <f aca="false">IF(B146="","",IFERROR(INDEX(Lists!$B$5:$B$15,MATCH(B146,Lists!$A$5:$A$15,0)),""))</f>
        <v/>
      </c>
      <c r="D146" s="30"/>
      <c r="E146" s="30"/>
      <c r="F146" s="28"/>
      <c r="G146" s="28"/>
      <c r="H146" s="28"/>
      <c r="I146" s="30"/>
      <c r="J146" s="30"/>
      <c r="K146" s="35" t="str">
        <f aca="false">IF(A146="","",A146+Lists!$T$5)</f>
        <v/>
      </c>
      <c r="L146" s="28"/>
      <c r="M146" s="29" t="str">
        <f aca="true">IF(A146="","",IF(L146="Right","Done",IF(L146="Wrong","Redo again",IF(TODAY()&gt;=K146,"Redo DUE","Scheduled"))))</f>
        <v/>
      </c>
    </row>
    <row r="147" customFormat="false" ht="15" hidden="false" customHeight="false" outlineLevel="0" collapsed="false">
      <c r="A147" s="27"/>
      <c r="B147" s="28"/>
      <c r="C147" s="29" t="str">
        <f aca="false">IF(B147="","",IFERROR(INDEX(Lists!$B$5:$B$15,MATCH(B147,Lists!$A$5:$A$15,0)),""))</f>
        <v/>
      </c>
      <c r="D147" s="30"/>
      <c r="E147" s="30"/>
      <c r="F147" s="28"/>
      <c r="G147" s="28"/>
      <c r="H147" s="28"/>
      <c r="I147" s="30"/>
      <c r="J147" s="30"/>
      <c r="K147" s="35" t="str">
        <f aca="false">IF(A147="","",A147+Lists!$T$5)</f>
        <v/>
      </c>
      <c r="L147" s="28"/>
      <c r="M147" s="29" t="str">
        <f aca="true">IF(A147="","",IF(L147="Right","Done",IF(L147="Wrong","Redo again",IF(TODAY()&gt;=K147,"Redo DUE","Scheduled"))))</f>
        <v/>
      </c>
    </row>
    <row r="148" customFormat="false" ht="15" hidden="false" customHeight="false" outlineLevel="0" collapsed="false">
      <c r="A148" s="27"/>
      <c r="B148" s="28"/>
      <c r="C148" s="29" t="str">
        <f aca="false">IF(B148="","",IFERROR(INDEX(Lists!$B$5:$B$15,MATCH(B148,Lists!$A$5:$A$15,0)),""))</f>
        <v/>
      </c>
      <c r="D148" s="30"/>
      <c r="E148" s="30"/>
      <c r="F148" s="28"/>
      <c r="G148" s="28"/>
      <c r="H148" s="28"/>
      <c r="I148" s="30"/>
      <c r="J148" s="30"/>
      <c r="K148" s="35" t="str">
        <f aca="false">IF(A148="","",A148+Lists!$T$5)</f>
        <v/>
      </c>
      <c r="L148" s="28"/>
      <c r="M148" s="29" t="str">
        <f aca="true">IF(A148="","",IF(L148="Right","Done",IF(L148="Wrong","Redo again",IF(TODAY()&gt;=K148,"Redo DUE","Scheduled"))))</f>
        <v/>
      </c>
    </row>
    <row r="149" customFormat="false" ht="15" hidden="false" customHeight="false" outlineLevel="0" collapsed="false">
      <c r="A149" s="27"/>
      <c r="B149" s="28"/>
      <c r="C149" s="29" t="str">
        <f aca="false">IF(B149="","",IFERROR(INDEX(Lists!$B$5:$B$15,MATCH(B149,Lists!$A$5:$A$15,0)),""))</f>
        <v/>
      </c>
      <c r="D149" s="30"/>
      <c r="E149" s="30"/>
      <c r="F149" s="28"/>
      <c r="G149" s="28"/>
      <c r="H149" s="28"/>
      <c r="I149" s="30"/>
      <c r="J149" s="30"/>
      <c r="K149" s="35" t="str">
        <f aca="false">IF(A149="","",A149+Lists!$T$5)</f>
        <v/>
      </c>
      <c r="L149" s="28"/>
      <c r="M149" s="29" t="str">
        <f aca="true">IF(A149="","",IF(L149="Right","Done",IF(L149="Wrong","Redo again",IF(TODAY()&gt;=K149,"Redo DUE","Scheduled"))))</f>
        <v/>
      </c>
    </row>
    <row r="150" customFormat="false" ht="15" hidden="false" customHeight="false" outlineLevel="0" collapsed="false">
      <c r="A150" s="27"/>
      <c r="B150" s="28"/>
      <c r="C150" s="29" t="str">
        <f aca="false">IF(B150="","",IFERROR(INDEX(Lists!$B$5:$B$15,MATCH(B150,Lists!$A$5:$A$15,0)),""))</f>
        <v/>
      </c>
      <c r="D150" s="30"/>
      <c r="E150" s="30"/>
      <c r="F150" s="28"/>
      <c r="G150" s="28"/>
      <c r="H150" s="28"/>
      <c r="I150" s="30"/>
      <c r="J150" s="30"/>
      <c r="K150" s="35" t="str">
        <f aca="false">IF(A150="","",A150+Lists!$T$5)</f>
        <v/>
      </c>
      <c r="L150" s="28"/>
      <c r="M150" s="29" t="str">
        <f aca="true">IF(A150="","",IF(L150="Right","Done",IF(L150="Wrong","Redo again",IF(TODAY()&gt;=K150,"Redo DUE","Scheduled"))))</f>
        <v/>
      </c>
    </row>
    <row r="151" customFormat="false" ht="15" hidden="false" customHeight="false" outlineLevel="0" collapsed="false">
      <c r="A151" s="27"/>
      <c r="B151" s="28"/>
      <c r="C151" s="29" t="str">
        <f aca="false">IF(B151="","",IFERROR(INDEX(Lists!$B$5:$B$15,MATCH(B151,Lists!$A$5:$A$15,0)),""))</f>
        <v/>
      </c>
      <c r="D151" s="30"/>
      <c r="E151" s="30"/>
      <c r="F151" s="28"/>
      <c r="G151" s="28"/>
      <c r="H151" s="28"/>
      <c r="I151" s="30"/>
      <c r="J151" s="30"/>
      <c r="K151" s="35" t="str">
        <f aca="false">IF(A151="","",A151+Lists!$T$5)</f>
        <v/>
      </c>
      <c r="L151" s="28"/>
      <c r="M151" s="29" t="str">
        <f aca="true">IF(A151="","",IF(L151="Right","Done",IF(L151="Wrong","Redo again",IF(TODAY()&gt;=K151,"Redo DUE","Scheduled"))))</f>
        <v/>
      </c>
    </row>
    <row r="152" customFormat="false" ht="15" hidden="false" customHeight="false" outlineLevel="0" collapsed="false">
      <c r="A152" s="27"/>
      <c r="B152" s="28"/>
      <c r="C152" s="29" t="str">
        <f aca="false">IF(B152="","",IFERROR(INDEX(Lists!$B$5:$B$15,MATCH(B152,Lists!$A$5:$A$15,0)),""))</f>
        <v/>
      </c>
      <c r="D152" s="30"/>
      <c r="E152" s="30"/>
      <c r="F152" s="28"/>
      <c r="G152" s="28"/>
      <c r="H152" s="28"/>
      <c r="I152" s="30"/>
      <c r="J152" s="30"/>
      <c r="K152" s="35" t="str">
        <f aca="false">IF(A152="","",A152+Lists!$T$5)</f>
        <v/>
      </c>
      <c r="L152" s="28"/>
      <c r="M152" s="29" t="str">
        <f aca="true">IF(A152="","",IF(L152="Right","Done",IF(L152="Wrong","Redo again",IF(TODAY()&gt;=K152,"Redo DUE","Scheduled"))))</f>
        <v/>
      </c>
    </row>
    <row r="153" customFormat="false" ht="15" hidden="false" customHeight="false" outlineLevel="0" collapsed="false">
      <c r="A153" s="27"/>
      <c r="B153" s="28"/>
      <c r="C153" s="29" t="str">
        <f aca="false">IF(B153="","",IFERROR(INDEX(Lists!$B$5:$B$15,MATCH(B153,Lists!$A$5:$A$15,0)),""))</f>
        <v/>
      </c>
      <c r="D153" s="30"/>
      <c r="E153" s="30"/>
      <c r="F153" s="28"/>
      <c r="G153" s="28"/>
      <c r="H153" s="28"/>
      <c r="I153" s="30"/>
      <c r="J153" s="30"/>
      <c r="K153" s="35" t="str">
        <f aca="false">IF(A153="","",A153+Lists!$T$5)</f>
        <v/>
      </c>
      <c r="L153" s="28"/>
      <c r="M153" s="29" t="str">
        <f aca="true">IF(A153="","",IF(L153="Right","Done",IF(L153="Wrong","Redo again",IF(TODAY()&gt;=K153,"Redo DUE","Scheduled"))))</f>
        <v/>
      </c>
    </row>
    <row r="154" customFormat="false" ht="15" hidden="false" customHeight="false" outlineLevel="0" collapsed="false">
      <c r="A154" s="27"/>
      <c r="B154" s="28"/>
      <c r="C154" s="29" t="str">
        <f aca="false">IF(B154="","",IFERROR(INDEX(Lists!$B$5:$B$15,MATCH(B154,Lists!$A$5:$A$15,0)),""))</f>
        <v/>
      </c>
      <c r="D154" s="30"/>
      <c r="E154" s="30"/>
      <c r="F154" s="28"/>
      <c r="G154" s="28"/>
      <c r="H154" s="28"/>
      <c r="I154" s="30"/>
      <c r="J154" s="30"/>
      <c r="K154" s="35" t="str">
        <f aca="false">IF(A154="","",A154+Lists!$T$5)</f>
        <v/>
      </c>
      <c r="L154" s="28"/>
      <c r="M154" s="29" t="str">
        <f aca="true">IF(A154="","",IF(L154="Right","Done",IF(L154="Wrong","Redo again",IF(TODAY()&gt;=K154,"Redo DUE","Scheduled"))))</f>
        <v/>
      </c>
    </row>
    <row r="155" customFormat="false" ht="15" hidden="false" customHeight="false" outlineLevel="0" collapsed="false">
      <c r="A155" s="27"/>
      <c r="B155" s="28"/>
      <c r="C155" s="29" t="str">
        <f aca="false">IF(B155="","",IFERROR(INDEX(Lists!$B$5:$B$15,MATCH(B155,Lists!$A$5:$A$15,0)),""))</f>
        <v/>
      </c>
      <c r="D155" s="30"/>
      <c r="E155" s="30"/>
      <c r="F155" s="28"/>
      <c r="G155" s="28"/>
      <c r="H155" s="28"/>
      <c r="I155" s="30"/>
      <c r="J155" s="30"/>
      <c r="K155" s="35" t="str">
        <f aca="false">IF(A155="","",A155+Lists!$T$5)</f>
        <v/>
      </c>
      <c r="L155" s="28"/>
      <c r="M155" s="29" t="str">
        <f aca="true">IF(A155="","",IF(L155="Right","Done",IF(L155="Wrong","Redo again",IF(TODAY()&gt;=K155,"Redo DUE","Scheduled"))))</f>
        <v/>
      </c>
    </row>
    <row r="156" customFormat="false" ht="15" hidden="false" customHeight="false" outlineLevel="0" collapsed="false">
      <c r="A156" s="27"/>
      <c r="B156" s="28"/>
      <c r="C156" s="29" t="str">
        <f aca="false">IF(B156="","",IFERROR(INDEX(Lists!$B$5:$B$15,MATCH(B156,Lists!$A$5:$A$15,0)),""))</f>
        <v/>
      </c>
      <c r="D156" s="30"/>
      <c r="E156" s="30"/>
      <c r="F156" s="28"/>
      <c r="G156" s="28"/>
      <c r="H156" s="28"/>
      <c r="I156" s="30"/>
      <c r="J156" s="30"/>
      <c r="K156" s="35" t="str">
        <f aca="false">IF(A156="","",A156+Lists!$T$5)</f>
        <v/>
      </c>
      <c r="L156" s="28"/>
      <c r="M156" s="29" t="str">
        <f aca="true">IF(A156="","",IF(L156="Right","Done",IF(L156="Wrong","Redo again",IF(TODAY()&gt;=K156,"Redo DUE","Scheduled"))))</f>
        <v/>
      </c>
    </row>
    <row r="157" customFormat="false" ht="15" hidden="false" customHeight="false" outlineLevel="0" collapsed="false">
      <c r="A157" s="27"/>
      <c r="B157" s="28"/>
      <c r="C157" s="29" t="str">
        <f aca="false">IF(B157="","",IFERROR(INDEX(Lists!$B$5:$B$15,MATCH(B157,Lists!$A$5:$A$15,0)),""))</f>
        <v/>
      </c>
      <c r="D157" s="30"/>
      <c r="E157" s="30"/>
      <c r="F157" s="28"/>
      <c r="G157" s="28"/>
      <c r="H157" s="28"/>
      <c r="I157" s="30"/>
      <c r="J157" s="30"/>
      <c r="K157" s="35" t="str">
        <f aca="false">IF(A157="","",A157+Lists!$T$5)</f>
        <v/>
      </c>
      <c r="L157" s="28"/>
      <c r="M157" s="29" t="str">
        <f aca="true">IF(A157="","",IF(L157="Right","Done",IF(L157="Wrong","Redo again",IF(TODAY()&gt;=K157,"Redo DUE","Scheduled"))))</f>
        <v/>
      </c>
    </row>
    <row r="158" customFormat="false" ht="15" hidden="false" customHeight="false" outlineLevel="0" collapsed="false">
      <c r="A158" s="27"/>
      <c r="B158" s="28"/>
      <c r="C158" s="29" t="str">
        <f aca="false">IF(B158="","",IFERROR(INDEX(Lists!$B$5:$B$15,MATCH(B158,Lists!$A$5:$A$15,0)),""))</f>
        <v/>
      </c>
      <c r="D158" s="30"/>
      <c r="E158" s="30"/>
      <c r="F158" s="28"/>
      <c r="G158" s="28"/>
      <c r="H158" s="28"/>
      <c r="I158" s="30"/>
      <c r="J158" s="30"/>
      <c r="K158" s="35" t="str">
        <f aca="false">IF(A158="","",A158+Lists!$T$5)</f>
        <v/>
      </c>
      <c r="L158" s="28"/>
      <c r="M158" s="29" t="str">
        <f aca="true">IF(A158="","",IF(L158="Right","Done",IF(L158="Wrong","Redo again",IF(TODAY()&gt;=K158,"Redo DUE","Scheduled"))))</f>
        <v/>
      </c>
    </row>
    <row r="159" customFormat="false" ht="15" hidden="false" customHeight="false" outlineLevel="0" collapsed="false">
      <c r="A159" s="27"/>
      <c r="B159" s="28"/>
      <c r="C159" s="29" t="str">
        <f aca="false">IF(B159="","",IFERROR(INDEX(Lists!$B$5:$B$15,MATCH(B159,Lists!$A$5:$A$15,0)),""))</f>
        <v/>
      </c>
      <c r="D159" s="30"/>
      <c r="E159" s="30"/>
      <c r="F159" s="28"/>
      <c r="G159" s="28"/>
      <c r="H159" s="28"/>
      <c r="I159" s="30"/>
      <c r="J159" s="30"/>
      <c r="K159" s="35" t="str">
        <f aca="false">IF(A159="","",A159+Lists!$T$5)</f>
        <v/>
      </c>
      <c r="L159" s="28"/>
      <c r="M159" s="29" t="str">
        <f aca="true">IF(A159="","",IF(L159="Right","Done",IF(L159="Wrong","Redo again",IF(TODAY()&gt;=K159,"Redo DUE","Scheduled"))))</f>
        <v/>
      </c>
    </row>
    <row r="160" customFormat="false" ht="15" hidden="false" customHeight="false" outlineLevel="0" collapsed="false">
      <c r="A160" s="27"/>
      <c r="B160" s="28"/>
      <c r="C160" s="29" t="str">
        <f aca="false">IF(B160="","",IFERROR(INDEX(Lists!$B$5:$B$15,MATCH(B160,Lists!$A$5:$A$15,0)),""))</f>
        <v/>
      </c>
      <c r="D160" s="30"/>
      <c r="E160" s="30"/>
      <c r="F160" s="28"/>
      <c r="G160" s="28"/>
      <c r="H160" s="28"/>
      <c r="I160" s="30"/>
      <c r="J160" s="30"/>
      <c r="K160" s="35" t="str">
        <f aca="false">IF(A160="","",A160+Lists!$T$5)</f>
        <v/>
      </c>
      <c r="L160" s="28"/>
      <c r="M160" s="29" t="str">
        <f aca="true">IF(A160="","",IF(L160="Right","Done",IF(L160="Wrong","Redo again",IF(TODAY()&gt;=K160,"Redo DUE","Scheduled"))))</f>
        <v/>
      </c>
    </row>
    <row r="161" customFormat="false" ht="15" hidden="false" customHeight="false" outlineLevel="0" collapsed="false">
      <c r="A161" s="27"/>
      <c r="B161" s="28"/>
      <c r="C161" s="29" t="str">
        <f aca="false">IF(B161="","",IFERROR(INDEX(Lists!$B$5:$B$15,MATCH(B161,Lists!$A$5:$A$15,0)),""))</f>
        <v/>
      </c>
      <c r="D161" s="30"/>
      <c r="E161" s="30"/>
      <c r="F161" s="28"/>
      <c r="G161" s="28"/>
      <c r="H161" s="28"/>
      <c r="I161" s="30"/>
      <c r="J161" s="30"/>
      <c r="K161" s="35" t="str">
        <f aca="false">IF(A161="","",A161+Lists!$T$5)</f>
        <v/>
      </c>
      <c r="L161" s="28"/>
      <c r="M161" s="29" t="str">
        <f aca="true">IF(A161="","",IF(L161="Right","Done",IF(L161="Wrong","Redo again",IF(TODAY()&gt;=K161,"Redo DUE","Scheduled"))))</f>
        <v/>
      </c>
    </row>
    <row r="162" customFormat="false" ht="15" hidden="false" customHeight="false" outlineLevel="0" collapsed="false">
      <c r="A162" s="27"/>
      <c r="B162" s="28"/>
      <c r="C162" s="29" t="str">
        <f aca="false">IF(B162="","",IFERROR(INDEX(Lists!$B$5:$B$15,MATCH(B162,Lists!$A$5:$A$15,0)),""))</f>
        <v/>
      </c>
      <c r="D162" s="30"/>
      <c r="E162" s="30"/>
      <c r="F162" s="28"/>
      <c r="G162" s="28"/>
      <c r="H162" s="28"/>
      <c r="I162" s="30"/>
      <c r="J162" s="30"/>
      <c r="K162" s="35" t="str">
        <f aca="false">IF(A162="","",A162+Lists!$T$5)</f>
        <v/>
      </c>
      <c r="L162" s="28"/>
      <c r="M162" s="29" t="str">
        <f aca="true">IF(A162="","",IF(L162="Right","Done",IF(L162="Wrong","Redo again",IF(TODAY()&gt;=K162,"Redo DUE","Scheduled"))))</f>
        <v/>
      </c>
    </row>
    <row r="163" customFormat="false" ht="15" hidden="false" customHeight="false" outlineLevel="0" collapsed="false">
      <c r="A163" s="27"/>
      <c r="B163" s="28"/>
      <c r="C163" s="29" t="str">
        <f aca="false">IF(B163="","",IFERROR(INDEX(Lists!$B$5:$B$15,MATCH(B163,Lists!$A$5:$A$15,0)),""))</f>
        <v/>
      </c>
      <c r="D163" s="30"/>
      <c r="E163" s="30"/>
      <c r="F163" s="28"/>
      <c r="G163" s="28"/>
      <c r="H163" s="28"/>
      <c r="I163" s="30"/>
      <c r="J163" s="30"/>
      <c r="K163" s="35" t="str">
        <f aca="false">IF(A163="","",A163+Lists!$T$5)</f>
        <v/>
      </c>
      <c r="L163" s="28"/>
      <c r="M163" s="29" t="str">
        <f aca="true">IF(A163="","",IF(L163="Right","Done",IF(L163="Wrong","Redo again",IF(TODAY()&gt;=K163,"Redo DUE","Scheduled"))))</f>
        <v/>
      </c>
    </row>
    <row r="164" customFormat="false" ht="15" hidden="false" customHeight="false" outlineLevel="0" collapsed="false">
      <c r="A164" s="27"/>
      <c r="B164" s="28"/>
      <c r="C164" s="29" t="str">
        <f aca="false">IF(B164="","",IFERROR(INDEX(Lists!$B$5:$B$15,MATCH(B164,Lists!$A$5:$A$15,0)),""))</f>
        <v/>
      </c>
      <c r="D164" s="30"/>
      <c r="E164" s="30"/>
      <c r="F164" s="28"/>
      <c r="G164" s="28"/>
      <c r="H164" s="28"/>
      <c r="I164" s="30"/>
      <c r="J164" s="30"/>
      <c r="K164" s="35" t="str">
        <f aca="false">IF(A164="","",A164+Lists!$T$5)</f>
        <v/>
      </c>
      <c r="L164" s="28"/>
      <c r="M164" s="29" t="str">
        <f aca="true">IF(A164="","",IF(L164="Right","Done",IF(L164="Wrong","Redo again",IF(TODAY()&gt;=K164,"Redo DUE","Scheduled"))))</f>
        <v/>
      </c>
    </row>
    <row r="165" customFormat="false" ht="15" hidden="false" customHeight="false" outlineLevel="0" collapsed="false">
      <c r="A165" s="27"/>
      <c r="B165" s="28"/>
      <c r="C165" s="29" t="str">
        <f aca="false">IF(B165="","",IFERROR(INDEX(Lists!$B$5:$B$15,MATCH(B165,Lists!$A$5:$A$15,0)),""))</f>
        <v/>
      </c>
      <c r="D165" s="30"/>
      <c r="E165" s="30"/>
      <c r="F165" s="28"/>
      <c r="G165" s="28"/>
      <c r="H165" s="28"/>
      <c r="I165" s="30"/>
      <c r="J165" s="30"/>
      <c r="K165" s="35" t="str">
        <f aca="false">IF(A165="","",A165+Lists!$T$5)</f>
        <v/>
      </c>
      <c r="L165" s="28"/>
      <c r="M165" s="29" t="str">
        <f aca="true">IF(A165="","",IF(L165="Right","Done",IF(L165="Wrong","Redo again",IF(TODAY()&gt;=K165,"Redo DUE","Scheduled"))))</f>
        <v/>
      </c>
    </row>
    <row r="166" customFormat="false" ht="15" hidden="false" customHeight="false" outlineLevel="0" collapsed="false">
      <c r="A166" s="27"/>
      <c r="B166" s="28"/>
      <c r="C166" s="29" t="str">
        <f aca="false">IF(B166="","",IFERROR(INDEX(Lists!$B$5:$B$15,MATCH(B166,Lists!$A$5:$A$15,0)),""))</f>
        <v/>
      </c>
      <c r="D166" s="30"/>
      <c r="E166" s="30"/>
      <c r="F166" s="28"/>
      <c r="G166" s="28"/>
      <c r="H166" s="28"/>
      <c r="I166" s="30"/>
      <c r="J166" s="30"/>
      <c r="K166" s="35" t="str">
        <f aca="false">IF(A166="","",A166+Lists!$T$5)</f>
        <v/>
      </c>
      <c r="L166" s="28"/>
      <c r="M166" s="29" t="str">
        <f aca="true">IF(A166="","",IF(L166="Right","Done",IF(L166="Wrong","Redo again",IF(TODAY()&gt;=K166,"Redo DUE","Scheduled"))))</f>
        <v/>
      </c>
    </row>
    <row r="167" customFormat="false" ht="15" hidden="false" customHeight="false" outlineLevel="0" collapsed="false">
      <c r="A167" s="27"/>
      <c r="B167" s="28"/>
      <c r="C167" s="29" t="str">
        <f aca="false">IF(B167="","",IFERROR(INDEX(Lists!$B$5:$B$15,MATCH(B167,Lists!$A$5:$A$15,0)),""))</f>
        <v/>
      </c>
      <c r="D167" s="30"/>
      <c r="E167" s="30"/>
      <c r="F167" s="28"/>
      <c r="G167" s="28"/>
      <c r="H167" s="28"/>
      <c r="I167" s="30"/>
      <c r="J167" s="30"/>
      <c r="K167" s="35" t="str">
        <f aca="false">IF(A167="","",A167+Lists!$T$5)</f>
        <v/>
      </c>
      <c r="L167" s="28"/>
      <c r="M167" s="29" t="str">
        <f aca="true">IF(A167="","",IF(L167="Right","Done",IF(L167="Wrong","Redo again",IF(TODAY()&gt;=K167,"Redo DUE","Scheduled"))))</f>
        <v/>
      </c>
    </row>
    <row r="168" customFormat="false" ht="15" hidden="false" customHeight="false" outlineLevel="0" collapsed="false">
      <c r="A168" s="27"/>
      <c r="B168" s="28"/>
      <c r="C168" s="29" t="str">
        <f aca="false">IF(B168="","",IFERROR(INDEX(Lists!$B$5:$B$15,MATCH(B168,Lists!$A$5:$A$15,0)),""))</f>
        <v/>
      </c>
      <c r="D168" s="30"/>
      <c r="E168" s="30"/>
      <c r="F168" s="28"/>
      <c r="G168" s="28"/>
      <c r="H168" s="28"/>
      <c r="I168" s="30"/>
      <c r="J168" s="30"/>
      <c r="K168" s="35" t="str">
        <f aca="false">IF(A168="","",A168+Lists!$T$5)</f>
        <v/>
      </c>
      <c r="L168" s="28"/>
      <c r="M168" s="29" t="str">
        <f aca="true">IF(A168="","",IF(L168="Right","Done",IF(L168="Wrong","Redo again",IF(TODAY()&gt;=K168,"Redo DUE","Scheduled"))))</f>
        <v/>
      </c>
    </row>
    <row r="169" customFormat="false" ht="15" hidden="false" customHeight="false" outlineLevel="0" collapsed="false">
      <c r="A169" s="27"/>
      <c r="B169" s="28"/>
      <c r="C169" s="29" t="str">
        <f aca="false">IF(B169="","",IFERROR(INDEX(Lists!$B$5:$B$15,MATCH(B169,Lists!$A$5:$A$15,0)),""))</f>
        <v/>
      </c>
      <c r="D169" s="30"/>
      <c r="E169" s="30"/>
      <c r="F169" s="28"/>
      <c r="G169" s="28"/>
      <c r="H169" s="28"/>
      <c r="I169" s="30"/>
      <c r="J169" s="30"/>
      <c r="K169" s="35" t="str">
        <f aca="false">IF(A169="","",A169+Lists!$T$5)</f>
        <v/>
      </c>
      <c r="L169" s="28"/>
      <c r="M169" s="29" t="str">
        <f aca="true">IF(A169="","",IF(L169="Right","Done",IF(L169="Wrong","Redo again",IF(TODAY()&gt;=K169,"Redo DUE","Scheduled"))))</f>
        <v/>
      </c>
    </row>
    <row r="170" customFormat="false" ht="15" hidden="false" customHeight="false" outlineLevel="0" collapsed="false">
      <c r="A170" s="27"/>
      <c r="B170" s="28"/>
      <c r="C170" s="29" t="str">
        <f aca="false">IF(B170="","",IFERROR(INDEX(Lists!$B$5:$B$15,MATCH(B170,Lists!$A$5:$A$15,0)),""))</f>
        <v/>
      </c>
      <c r="D170" s="30"/>
      <c r="E170" s="30"/>
      <c r="F170" s="28"/>
      <c r="G170" s="28"/>
      <c r="H170" s="28"/>
      <c r="I170" s="30"/>
      <c r="J170" s="30"/>
      <c r="K170" s="35" t="str">
        <f aca="false">IF(A170="","",A170+Lists!$T$5)</f>
        <v/>
      </c>
      <c r="L170" s="28"/>
      <c r="M170" s="29" t="str">
        <f aca="true">IF(A170="","",IF(L170="Right","Done",IF(L170="Wrong","Redo again",IF(TODAY()&gt;=K170,"Redo DUE","Scheduled"))))</f>
        <v/>
      </c>
    </row>
    <row r="171" customFormat="false" ht="15" hidden="false" customHeight="false" outlineLevel="0" collapsed="false">
      <c r="A171" s="27"/>
      <c r="B171" s="28"/>
      <c r="C171" s="29" t="str">
        <f aca="false">IF(B171="","",IFERROR(INDEX(Lists!$B$5:$B$15,MATCH(B171,Lists!$A$5:$A$15,0)),""))</f>
        <v/>
      </c>
      <c r="D171" s="30"/>
      <c r="E171" s="30"/>
      <c r="F171" s="28"/>
      <c r="G171" s="28"/>
      <c r="H171" s="28"/>
      <c r="I171" s="30"/>
      <c r="J171" s="30"/>
      <c r="K171" s="35" t="str">
        <f aca="false">IF(A171="","",A171+Lists!$T$5)</f>
        <v/>
      </c>
      <c r="L171" s="28"/>
      <c r="M171" s="29" t="str">
        <f aca="true">IF(A171="","",IF(L171="Right","Done",IF(L171="Wrong","Redo again",IF(TODAY()&gt;=K171,"Redo DUE","Scheduled"))))</f>
        <v/>
      </c>
    </row>
    <row r="172" customFormat="false" ht="15" hidden="false" customHeight="false" outlineLevel="0" collapsed="false">
      <c r="A172" s="27"/>
      <c r="B172" s="28"/>
      <c r="C172" s="29" t="str">
        <f aca="false">IF(B172="","",IFERROR(INDEX(Lists!$B$5:$B$15,MATCH(B172,Lists!$A$5:$A$15,0)),""))</f>
        <v/>
      </c>
      <c r="D172" s="30"/>
      <c r="E172" s="30"/>
      <c r="F172" s="28"/>
      <c r="G172" s="28"/>
      <c r="H172" s="28"/>
      <c r="I172" s="30"/>
      <c r="J172" s="30"/>
      <c r="K172" s="35" t="str">
        <f aca="false">IF(A172="","",A172+Lists!$T$5)</f>
        <v/>
      </c>
      <c r="L172" s="28"/>
      <c r="M172" s="29" t="str">
        <f aca="true">IF(A172="","",IF(L172="Right","Done",IF(L172="Wrong","Redo again",IF(TODAY()&gt;=K172,"Redo DUE","Scheduled"))))</f>
        <v/>
      </c>
    </row>
    <row r="173" customFormat="false" ht="15" hidden="false" customHeight="false" outlineLevel="0" collapsed="false">
      <c r="A173" s="27"/>
      <c r="B173" s="28"/>
      <c r="C173" s="29" t="str">
        <f aca="false">IF(B173="","",IFERROR(INDEX(Lists!$B$5:$B$15,MATCH(B173,Lists!$A$5:$A$15,0)),""))</f>
        <v/>
      </c>
      <c r="D173" s="30"/>
      <c r="E173" s="30"/>
      <c r="F173" s="28"/>
      <c r="G173" s="28"/>
      <c r="H173" s="28"/>
      <c r="I173" s="30"/>
      <c r="J173" s="30"/>
      <c r="K173" s="35" t="str">
        <f aca="false">IF(A173="","",A173+Lists!$T$5)</f>
        <v/>
      </c>
      <c r="L173" s="28"/>
      <c r="M173" s="29" t="str">
        <f aca="true">IF(A173="","",IF(L173="Right","Done",IF(L173="Wrong","Redo again",IF(TODAY()&gt;=K173,"Redo DUE","Scheduled"))))</f>
        <v/>
      </c>
    </row>
    <row r="174" customFormat="false" ht="15" hidden="false" customHeight="false" outlineLevel="0" collapsed="false">
      <c r="A174" s="27"/>
      <c r="B174" s="28"/>
      <c r="C174" s="29" t="str">
        <f aca="false">IF(B174="","",IFERROR(INDEX(Lists!$B$5:$B$15,MATCH(B174,Lists!$A$5:$A$15,0)),""))</f>
        <v/>
      </c>
      <c r="D174" s="30"/>
      <c r="E174" s="30"/>
      <c r="F174" s="28"/>
      <c r="G174" s="28"/>
      <c r="H174" s="28"/>
      <c r="I174" s="30"/>
      <c r="J174" s="30"/>
      <c r="K174" s="35" t="str">
        <f aca="false">IF(A174="","",A174+Lists!$T$5)</f>
        <v/>
      </c>
      <c r="L174" s="28"/>
      <c r="M174" s="29" t="str">
        <f aca="true">IF(A174="","",IF(L174="Right","Done",IF(L174="Wrong","Redo again",IF(TODAY()&gt;=K174,"Redo DUE","Scheduled"))))</f>
        <v/>
      </c>
    </row>
    <row r="175" customFormat="false" ht="15" hidden="false" customHeight="false" outlineLevel="0" collapsed="false">
      <c r="A175" s="27"/>
      <c r="B175" s="28"/>
      <c r="C175" s="29" t="str">
        <f aca="false">IF(B175="","",IFERROR(INDEX(Lists!$B$5:$B$15,MATCH(B175,Lists!$A$5:$A$15,0)),""))</f>
        <v/>
      </c>
      <c r="D175" s="30"/>
      <c r="E175" s="30"/>
      <c r="F175" s="28"/>
      <c r="G175" s="28"/>
      <c r="H175" s="28"/>
      <c r="I175" s="30"/>
      <c r="J175" s="30"/>
      <c r="K175" s="35" t="str">
        <f aca="false">IF(A175="","",A175+Lists!$T$5)</f>
        <v/>
      </c>
      <c r="L175" s="28"/>
      <c r="M175" s="29" t="str">
        <f aca="true">IF(A175="","",IF(L175="Right","Done",IF(L175="Wrong","Redo again",IF(TODAY()&gt;=K175,"Redo DUE","Scheduled"))))</f>
        <v/>
      </c>
    </row>
    <row r="176" customFormat="false" ht="15" hidden="false" customHeight="false" outlineLevel="0" collapsed="false">
      <c r="A176" s="27"/>
      <c r="B176" s="28"/>
      <c r="C176" s="29" t="str">
        <f aca="false">IF(B176="","",IFERROR(INDEX(Lists!$B$5:$B$15,MATCH(B176,Lists!$A$5:$A$15,0)),""))</f>
        <v/>
      </c>
      <c r="D176" s="30"/>
      <c r="E176" s="30"/>
      <c r="F176" s="28"/>
      <c r="G176" s="28"/>
      <c r="H176" s="28"/>
      <c r="I176" s="30"/>
      <c r="J176" s="30"/>
      <c r="K176" s="35" t="str">
        <f aca="false">IF(A176="","",A176+Lists!$T$5)</f>
        <v/>
      </c>
      <c r="L176" s="28"/>
      <c r="M176" s="29" t="str">
        <f aca="true">IF(A176="","",IF(L176="Right","Done",IF(L176="Wrong","Redo again",IF(TODAY()&gt;=K176,"Redo DUE","Scheduled"))))</f>
        <v/>
      </c>
    </row>
    <row r="177" customFormat="false" ht="15" hidden="false" customHeight="false" outlineLevel="0" collapsed="false">
      <c r="A177" s="27"/>
      <c r="B177" s="28"/>
      <c r="C177" s="29" t="str">
        <f aca="false">IF(B177="","",IFERROR(INDEX(Lists!$B$5:$B$15,MATCH(B177,Lists!$A$5:$A$15,0)),""))</f>
        <v/>
      </c>
      <c r="D177" s="30"/>
      <c r="E177" s="30"/>
      <c r="F177" s="28"/>
      <c r="G177" s="28"/>
      <c r="H177" s="28"/>
      <c r="I177" s="30"/>
      <c r="J177" s="30"/>
      <c r="K177" s="35" t="str">
        <f aca="false">IF(A177="","",A177+Lists!$T$5)</f>
        <v/>
      </c>
      <c r="L177" s="28"/>
      <c r="M177" s="29" t="str">
        <f aca="true">IF(A177="","",IF(L177="Right","Done",IF(L177="Wrong","Redo again",IF(TODAY()&gt;=K177,"Redo DUE","Scheduled"))))</f>
        <v/>
      </c>
    </row>
    <row r="178" customFormat="false" ht="15" hidden="false" customHeight="false" outlineLevel="0" collapsed="false">
      <c r="A178" s="27"/>
      <c r="B178" s="28"/>
      <c r="C178" s="29" t="str">
        <f aca="false">IF(B178="","",IFERROR(INDEX(Lists!$B$5:$B$15,MATCH(B178,Lists!$A$5:$A$15,0)),""))</f>
        <v/>
      </c>
      <c r="D178" s="30"/>
      <c r="E178" s="30"/>
      <c r="F178" s="28"/>
      <c r="G178" s="28"/>
      <c r="H178" s="28"/>
      <c r="I178" s="30"/>
      <c r="J178" s="30"/>
      <c r="K178" s="35" t="str">
        <f aca="false">IF(A178="","",A178+Lists!$T$5)</f>
        <v/>
      </c>
      <c r="L178" s="28"/>
      <c r="M178" s="29" t="str">
        <f aca="true">IF(A178="","",IF(L178="Right","Done",IF(L178="Wrong","Redo again",IF(TODAY()&gt;=K178,"Redo DUE","Scheduled"))))</f>
        <v/>
      </c>
    </row>
    <row r="179" customFormat="false" ht="15" hidden="false" customHeight="false" outlineLevel="0" collapsed="false">
      <c r="A179" s="27"/>
      <c r="B179" s="28"/>
      <c r="C179" s="29" t="str">
        <f aca="false">IF(B179="","",IFERROR(INDEX(Lists!$B$5:$B$15,MATCH(B179,Lists!$A$5:$A$15,0)),""))</f>
        <v/>
      </c>
      <c r="D179" s="30"/>
      <c r="E179" s="30"/>
      <c r="F179" s="28"/>
      <c r="G179" s="28"/>
      <c r="H179" s="28"/>
      <c r="I179" s="30"/>
      <c r="J179" s="30"/>
      <c r="K179" s="35" t="str">
        <f aca="false">IF(A179="","",A179+Lists!$T$5)</f>
        <v/>
      </c>
      <c r="L179" s="28"/>
      <c r="M179" s="29" t="str">
        <f aca="true">IF(A179="","",IF(L179="Right","Done",IF(L179="Wrong","Redo again",IF(TODAY()&gt;=K179,"Redo DUE","Scheduled"))))</f>
        <v/>
      </c>
    </row>
    <row r="180" customFormat="false" ht="15" hidden="false" customHeight="false" outlineLevel="0" collapsed="false">
      <c r="A180" s="27"/>
      <c r="B180" s="28"/>
      <c r="C180" s="29" t="str">
        <f aca="false">IF(B180="","",IFERROR(INDEX(Lists!$B$5:$B$15,MATCH(B180,Lists!$A$5:$A$15,0)),""))</f>
        <v/>
      </c>
      <c r="D180" s="30"/>
      <c r="E180" s="30"/>
      <c r="F180" s="28"/>
      <c r="G180" s="28"/>
      <c r="H180" s="28"/>
      <c r="I180" s="30"/>
      <c r="J180" s="30"/>
      <c r="K180" s="35" t="str">
        <f aca="false">IF(A180="","",A180+Lists!$T$5)</f>
        <v/>
      </c>
      <c r="L180" s="28"/>
      <c r="M180" s="29" t="str">
        <f aca="true">IF(A180="","",IF(L180="Right","Done",IF(L180="Wrong","Redo again",IF(TODAY()&gt;=K180,"Redo DUE","Scheduled"))))</f>
        <v/>
      </c>
    </row>
    <row r="181" customFormat="false" ht="15" hidden="false" customHeight="false" outlineLevel="0" collapsed="false">
      <c r="A181" s="27"/>
      <c r="B181" s="28"/>
      <c r="C181" s="29" t="str">
        <f aca="false">IF(B181="","",IFERROR(INDEX(Lists!$B$5:$B$15,MATCH(B181,Lists!$A$5:$A$15,0)),""))</f>
        <v/>
      </c>
      <c r="D181" s="30"/>
      <c r="E181" s="30"/>
      <c r="F181" s="28"/>
      <c r="G181" s="28"/>
      <c r="H181" s="28"/>
      <c r="I181" s="30"/>
      <c r="J181" s="30"/>
      <c r="K181" s="35" t="str">
        <f aca="false">IF(A181="","",A181+Lists!$T$5)</f>
        <v/>
      </c>
      <c r="L181" s="28"/>
      <c r="M181" s="29" t="str">
        <f aca="true">IF(A181="","",IF(L181="Right","Done",IF(L181="Wrong","Redo again",IF(TODAY()&gt;=K181,"Redo DUE","Scheduled"))))</f>
        <v/>
      </c>
    </row>
    <row r="182" customFormat="false" ht="15" hidden="false" customHeight="false" outlineLevel="0" collapsed="false">
      <c r="A182" s="27"/>
      <c r="B182" s="28"/>
      <c r="C182" s="29" t="str">
        <f aca="false">IF(B182="","",IFERROR(INDEX(Lists!$B$5:$B$15,MATCH(B182,Lists!$A$5:$A$15,0)),""))</f>
        <v/>
      </c>
      <c r="D182" s="30"/>
      <c r="E182" s="30"/>
      <c r="F182" s="28"/>
      <c r="G182" s="28"/>
      <c r="H182" s="28"/>
      <c r="I182" s="30"/>
      <c r="J182" s="30"/>
      <c r="K182" s="35" t="str">
        <f aca="false">IF(A182="","",A182+Lists!$T$5)</f>
        <v/>
      </c>
      <c r="L182" s="28"/>
      <c r="M182" s="29" t="str">
        <f aca="true">IF(A182="","",IF(L182="Right","Done",IF(L182="Wrong","Redo again",IF(TODAY()&gt;=K182,"Redo DUE","Scheduled"))))</f>
        <v/>
      </c>
    </row>
    <row r="183" customFormat="false" ht="15" hidden="false" customHeight="false" outlineLevel="0" collapsed="false">
      <c r="A183" s="27"/>
      <c r="B183" s="28"/>
      <c r="C183" s="29" t="str">
        <f aca="false">IF(B183="","",IFERROR(INDEX(Lists!$B$5:$B$15,MATCH(B183,Lists!$A$5:$A$15,0)),""))</f>
        <v/>
      </c>
      <c r="D183" s="30"/>
      <c r="E183" s="30"/>
      <c r="F183" s="28"/>
      <c r="G183" s="28"/>
      <c r="H183" s="28"/>
      <c r="I183" s="30"/>
      <c r="J183" s="30"/>
      <c r="K183" s="35" t="str">
        <f aca="false">IF(A183="","",A183+Lists!$T$5)</f>
        <v/>
      </c>
      <c r="L183" s="28"/>
      <c r="M183" s="29" t="str">
        <f aca="true">IF(A183="","",IF(L183="Right","Done",IF(L183="Wrong","Redo again",IF(TODAY()&gt;=K183,"Redo DUE","Scheduled"))))</f>
        <v/>
      </c>
    </row>
    <row r="184" customFormat="false" ht="15" hidden="false" customHeight="false" outlineLevel="0" collapsed="false">
      <c r="A184" s="27"/>
      <c r="B184" s="28"/>
      <c r="C184" s="29" t="str">
        <f aca="false">IF(B184="","",IFERROR(INDEX(Lists!$B$5:$B$15,MATCH(B184,Lists!$A$5:$A$15,0)),""))</f>
        <v/>
      </c>
      <c r="D184" s="30"/>
      <c r="E184" s="30"/>
      <c r="F184" s="28"/>
      <c r="G184" s="28"/>
      <c r="H184" s="28"/>
      <c r="I184" s="30"/>
      <c r="J184" s="30"/>
      <c r="K184" s="35" t="str">
        <f aca="false">IF(A184="","",A184+Lists!$T$5)</f>
        <v/>
      </c>
      <c r="L184" s="28"/>
      <c r="M184" s="29" t="str">
        <f aca="true">IF(A184="","",IF(L184="Right","Done",IF(L184="Wrong","Redo again",IF(TODAY()&gt;=K184,"Redo DUE","Scheduled"))))</f>
        <v/>
      </c>
    </row>
    <row r="185" customFormat="false" ht="15" hidden="false" customHeight="false" outlineLevel="0" collapsed="false">
      <c r="A185" s="27"/>
      <c r="B185" s="28"/>
      <c r="C185" s="29" t="str">
        <f aca="false">IF(B185="","",IFERROR(INDEX(Lists!$B$5:$B$15,MATCH(B185,Lists!$A$5:$A$15,0)),""))</f>
        <v/>
      </c>
      <c r="D185" s="30"/>
      <c r="E185" s="30"/>
      <c r="F185" s="28"/>
      <c r="G185" s="28"/>
      <c r="H185" s="28"/>
      <c r="I185" s="30"/>
      <c r="J185" s="30"/>
      <c r="K185" s="35" t="str">
        <f aca="false">IF(A185="","",A185+Lists!$T$5)</f>
        <v/>
      </c>
      <c r="L185" s="28"/>
      <c r="M185" s="29" t="str">
        <f aca="true">IF(A185="","",IF(L185="Right","Done",IF(L185="Wrong","Redo again",IF(TODAY()&gt;=K185,"Redo DUE","Scheduled"))))</f>
        <v/>
      </c>
    </row>
    <row r="186" customFormat="false" ht="15" hidden="false" customHeight="false" outlineLevel="0" collapsed="false">
      <c r="A186" s="27"/>
      <c r="B186" s="28"/>
      <c r="C186" s="29" t="str">
        <f aca="false">IF(B186="","",IFERROR(INDEX(Lists!$B$5:$B$15,MATCH(B186,Lists!$A$5:$A$15,0)),""))</f>
        <v/>
      </c>
      <c r="D186" s="30"/>
      <c r="E186" s="30"/>
      <c r="F186" s="28"/>
      <c r="G186" s="28"/>
      <c r="H186" s="28"/>
      <c r="I186" s="30"/>
      <c r="J186" s="30"/>
      <c r="K186" s="35" t="str">
        <f aca="false">IF(A186="","",A186+Lists!$T$5)</f>
        <v/>
      </c>
      <c r="L186" s="28"/>
      <c r="M186" s="29" t="str">
        <f aca="true">IF(A186="","",IF(L186="Right","Done",IF(L186="Wrong","Redo again",IF(TODAY()&gt;=K186,"Redo DUE","Scheduled"))))</f>
        <v/>
      </c>
    </row>
    <row r="187" customFormat="false" ht="15" hidden="false" customHeight="false" outlineLevel="0" collapsed="false">
      <c r="A187" s="27"/>
      <c r="B187" s="28"/>
      <c r="C187" s="29" t="str">
        <f aca="false">IF(B187="","",IFERROR(INDEX(Lists!$B$5:$B$15,MATCH(B187,Lists!$A$5:$A$15,0)),""))</f>
        <v/>
      </c>
      <c r="D187" s="30"/>
      <c r="E187" s="30"/>
      <c r="F187" s="28"/>
      <c r="G187" s="28"/>
      <c r="H187" s="28"/>
      <c r="I187" s="30"/>
      <c r="J187" s="30"/>
      <c r="K187" s="35" t="str">
        <f aca="false">IF(A187="","",A187+Lists!$T$5)</f>
        <v/>
      </c>
      <c r="L187" s="28"/>
      <c r="M187" s="29" t="str">
        <f aca="true">IF(A187="","",IF(L187="Right","Done",IF(L187="Wrong","Redo again",IF(TODAY()&gt;=K187,"Redo DUE","Scheduled"))))</f>
        <v/>
      </c>
    </row>
    <row r="188" customFormat="false" ht="15" hidden="false" customHeight="false" outlineLevel="0" collapsed="false">
      <c r="A188" s="27"/>
      <c r="B188" s="28"/>
      <c r="C188" s="29" t="str">
        <f aca="false">IF(B188="","",IFERROR(INDEX(Lists!$B$5:$B$15,MATCH(B188,Lists!$A$5:$A$15,0)),""))</f>
        <v/>
      </c>
      <c r="D188" s="30"/>
      <c r="E188" s="30"/>
      <c r="F188" s="28"/>
      <c r="G188" s="28"/>
      <c r="H188" s="28"/>
      <c r="I188" s="30"/>
      <c r="J188" s="30"/>
      <c r="K188" s="35" t="str">
        <f aca="false">IF(A188="","",A188+Lists!$T$5)</f>
        <v/>
      </c>
      <c r="L188" s="28"/>
      <c r="M188" s="29" t="str">
        <f aca="true">IF(A188="","",IF(L188="Right","Done",IF(L188="Wrong","Redo again",IF(TODAY()&gt;=K188,"Redo DUE","Scheduled"))))</f>
        <v/>
      </c>
    </row>
    <row r="189" customFormat="false" ht="15" hidden="false" customHeight="false" outlineLevel="0" collapsed="false">
      <c r="A189" s="27"/>
      <c r="B189" s="28"/>
      <c r="C189" s="29" t="str">
        <f aca="false">IF(B189="","",IFERROR(INDEX(Lists!$B$5:$B$15,MATCH(B189,Lists!$A$5:$A$15,0)),""))</f>
        <v/>
      </c>
      <c r="D189" s="30"/>
      <c r="E189" s="30"/>
      <c r="F189" s="28"/>
      <c r="G189" s="28"/>
      <c r="H189" s="28"/>
      <c r="I189" s="30"/>
      <c r="J189" s="30"/>
      <c r="K189" s="35" t="str">
        <f aca="false">IF(A189="","",A189+Lists!$T$5)</f>
        <v/>
      </c>
      <c r="L189" s="28"/>
      <c r="M189" s="29" t="str">
        <f aca="true">IF(A189="","",IF(L189="Right","Done",IF(L189="Wrong","Redo again",IF(TODAY()&gt;=K189,"Redo DUE","Scheduled"))))</f>
        <v/>
      </c>
    </row>
    <row r="190" customFormat="false" ht="15" hidden="false" customHeight="false" outlineLevel="0" collapsed="false">
      <c r="A190" s="27"/>
      <c r="B190" s="28"/>
      <c r="C190" s="29" t="str">
        <f aca="false">IF(B190="","",IFERROR(INDEX(Lists!$B$5:$B$15,MATCH(B190,Lists!$A$5:$A$15,0)),""))</f>
        <v/>
      </c>
      <c r="D190" s="30"/>
      <c r="E190" s="30"/>
      <c r="F190" s="28"/>
      <c r="G190" s="28"/>
      <c r="H190" s="28"/>
      <c r="I190" s="30"/>
      <c r="J190" s="30"/>
      <c r="K190" s="35" t="str">
        <f aca="false">IF(A190="","",A190+Lists!$T$5)</f>
        <v/>
      </c>
      <c r="L190" s="28"/>
      <c r="M190" s="29" t="str">
        <f aca="true">IF(A190="","",IF(L190="Right","Done",IF(L190="Wrong","Redo again",IF(TODAY()&gt;=K190,"Redo DUE","Scheduled"))))</f>
        <v/>
      </c>
    </row>
    <row r="191" customFormat="false" ht="15" hidden="false" customHeight="false" outlineLevel="0" collapsed="false">
      <c r="A191" s="27"/>
      <c r="B191" s="28"/>
      <c r="C191" s="29" t="str">
        <f aca="false">IF(B191="","",IFERROR(INDEX(Lists!$B$5:$B$15,MATCH(B191,Lists!$A$5:$A$15,0)),""))</f>
        <v/>
      </c>
      <c r="D191" s="30"/>
      <c r="E191" s="30"/>
      <c r="F191" s="28"/>
      <c r="G191" s="28"/>
      <c r="H191" s="28"/>
      <c r="I191" s="30"/>
      <c r="J191" s="30"/>
      <c r="K191" s="35" t="str">
        <f aca="false">IF(A191="","",A191+Lists!$T$5)</f>
        <v/>
      </c>
      <c r="L191" s="28"/>
      <c r="M191" s="29" t="str">
        <f aca="true">IF(A191="","",IF(L191="Right","Done",IF(L191="Wrong","Redo again",IF(TODAY()&gt;=K191,"Redo DUE","Scheduled"))))</f>
        <v/>
      </c>
    </row>
    <row r="192" customFormat="false" ht="15" hidden="false" customHeight="false" outlineLevel="0" collapsed="false">
      <c r="A192" s="27"/>
      <c r="B192" s="28"/>
      <c r="C192" s="29" t="str">
        <f aca="false">IF(B192="","",IFERROR(INDEX(Lists!$B$5:$B$15,MATCH(B192,Lists!$A$5:$A$15,0)),""))</f>
        <v/>
      </c>
      <c r="D192" s="30"/>
      <c r="E192" s="30"/>
      <c r="F192" s="28"/>
      <c r="G192" s="28"/>
      <c r="H192" s="28"/>
      <c r="I192" s="30"/>
      <c r="J192" s="30"/>
      <c r="K192" s="35" t="str">
        <f aca="false">IF(A192="","",A192+Lists!$T$5)</f>
        <v/>
      </c>
      <c r="L192" s="28"/>
      <c r="M192" s="29" t="str">
        <f aca="true">IF(A192="","",IF(L192="Right","Done",IF(L192="Wrong","Redo again",IF(TODAY()&gt;=K192,"Redo DUE","Scheduled"))))</f>
        <v/>
      </c>
    </row>
    <row r="193" customFormat="false" ht="15" hidden="false" customHeight="false" outlineLevel="0" collapsed="false">
      <c r="A193" s="27"/>
      <c r="B193" s="28"/>
      <c r="C193" s="29" t="str">
        <f aca="false">IF(B193="","",IFERROR(INDEX(Lists!$B$5:$B$15,MATCH(B193,Lists!$A$5:$A$15,0)),""))</f>
        <v/>
      </c>
      <c r="D193" s="30"/>
      <c r="E193" s="30"/>
      <c r="F193" s="28"/>
      <c r="G193" s="28"/>
      <c r="H193" s="28"/>
      <c r="I193" s="30"/>
      <c r="J193" s="30"/>
      <c r="K193" s="35" t="str">
        <f aca="false">IF(A193="","",A193+Lists!$T$5)</f>
        <v/>
      </c>
      <c r="L193" s="28"/>
      <c r="M193" s="29" t="str">
        <f aca="true">IF(A193="","",IF(L193="Right","Done",IF(L193="Wrong","Redo again",IF(TODAY()&gt;=K193,"Redo DUE","Scheduled"))))</f>
        <v/>
      </c>
    </row>
    <row r="194" customFormat="false" ht="15" hidden="false" customHeight="false" outlineLevel="0" collapsed="false">
      <c r="A194" s="27"/>
      <c r="B194" s="28"/>
      <c r="C194" s="29" t="str">
        <f aca="false">IF(B194="","",IFERROR(INDEX(Lists!$B$5:$B$15,MATCH(B194,Lists!$A$5:$A$15,0)),""))</f>
        <v/>
      </c>
      <c r="D194" s="30"/>
      <c r="E194" s="30"/>
      <c r="F194" s="28"/>
      <c r="G194" s="28"/>
      <c r="H194" s="28"/>
      <c r="I194" s="30"/>
      <c r="J194" s="30"/>
      <c r="K194" s="35" t="str">
        <f aca="false">IF(A194="","",A194+Lists!$T$5)</f>
        <v/>
      </c>
      <c r="L194" s="28"/>
      <c r="M194" s="29" t="str">
        <f aca="true">IF(A194="","",IF(L194="Right","Done",IF(L194="Wrong","Redo again",IF(TODAY()&gt;=K194,"Redo DUE","Scheduled"))))</f>
        <v/>
      </c>
    </row>
    <row r="195" customFormat="false" ht="15" hidden="false" customHeight="false" outlineLevel="0" collapsed="false">
      <c r="A195" s="27"/>
      <c r="B195" s="28"/>
      <c r="C195" s="29" t="str">
        <f aca="false">IF(B195="","",IFERROR(INDEX(Lists!$B$5:$B$15,MATCH(B195,Lists!$A$5:$A$15,0)),""))</f>
        <v/>
      </c>
      <c r="D195" s="30"/>
      <c r="E195" s="30"/>
      <c r="F195" s="28"/>
      <c r="G195" s="28"/>
      <c r="H195" s="28"/>
      <c r="I195" s="30"/>
      <c r="J195" s="30"/>
      <c r="K195" s="35" t="str">
        <f aca="false">IF(A195="","",A195+Lists!$T$5)</f>
        <v/>
      </c>
      <c r="L195" s="28"/>
      <c r="M195" s="29" t="str">
        <f aca="true">IF(A195="","",IF(L195="Right","Done",IF(L195="Wrong","Redo again",IF(TODAY()&gt;=K195,"Redo DUE","Scheduled"))))</f>
        <v/>
      </c>
    </row>
    <row r="196" customFormat="false" ht="15" hidden="false" customHeight="false" outlineLevel="0" collapsed="false">
      <c r="A196" s="27"/>
      <c r="B196" s="28"/>
      <c r="C196" s="29" t="str">
        <f aca="false">IF(B196="","",IFERROR(INDEX(Lists!$B$5:$B$15,MATCH(B196,Lists!$A$5:$A$15,0)),""))</f>
        <v/>
      </c>
      <c r="D196" s="30"/>
      <c r="E196" s="30"/>
      <c r="F196" s="28"/>
      <c r="G196" s="28"/>
      <c r="H196" s="28"/>
      <c r="I196" s="30"/>
      <c r="J196" s="30"/>
      <c r="K196" s="35" t="str">
        <f aca="false">IF(A196="","",A196+Lists!$T$5)</f>
        <v/>
      </c>
      <c r="L196" s="28"/>
      <c r="M196" s="29" t="str">
        <f aca="true">IF(A196="","",IF(L196="Right","Done",IF(L196="Wrong","Redo again",IF(TODAY()&gt;=K196,"Redo DUE","Scheduled"))))</f>
        <v/>
      </c>
    </row>
    <row r="197" customFormat="false" ht="15" hidden="false" customHeight="false" outlineLevel="0" collapsed="false">
      <c r="A197" s="27"/>
      <c r="B197" s="28"/>
      <c r="C197" s="29" t="str">
        <f aca="false">IF(B197="","",IFERROR(INDEX(Lists!$B$5:$B$15,MATCH(B197,Lists!$A$5:$A$15,0)),""))</f>
        <v/>
      </c>
      <c r="D197" s="30"/>
      <c r="E197" s="30"/>
      <c r="F197" s="28"/>
      <c r="G197" s="28"/>
      <c r="H197" s="28"/>
      <c r="I197" s="30"/>
      <c r="J197" s="30"/>
      <c r="K197" s="35" t="str">
        <f aca="false">IF(A197="","",A197+Lists!$T$5)</f>
        <v/>
      </c>
      <c r="L197" s="28"/>
      <c r="M197" s="29" t="str">
        <f aca="true">IF(A197="","",IF(L197="Right","Done",IF(L197="Wrong","Redo again",IF(TODAY()&gt;=K197,"Redo DUE","Scheduled"))))</f>
        <v/>
      </c>
    </row>
    <row r="198" customFormat="false" ht="15" hidden="false" customHeight="false" outlineLevel="0" collapsed="false">
      <c r="A198" s="27"/>
      <c r="B198" s="28"/>
      <c r="C198" s="29" t="str">
        <f aca="false">IF(B198="","",IFERROR(INDEX(Lists!$B$5:$B$15,MATCH(B198,Lists!$A$5:$A$15,0)),""))</f>
        <v/>
      </c>
      <c r="D198" s="30"/>
      <c r="E198" s="30"/>
      <c r="F198" s="28"/>
      <c r="G198" s="28"/>
      <c r="H198" s="28"/>
      <c r="I198" s="30"/>
      <c r="J198" s="30"/>
      <c r="K198" s="35" t="str">
        <f aca="false">IF(A198="","",A198+Lists!$T$5)</f>
        <v/>
      </c>
      <c r="L198" s="28"/>
      <c r="M198" s="29" t="str">
        <f aca="true">IF(A198="","",IF(L198="Right","Done",IF(L198="Wrong","Redo again",IF(TODAY()&gt;=K198,"Redo DUE","Scheduled"))))</f>
        <v/>
      </c>
    </row>
    <row r="199" customFormat="false" ht="15" hidden="false" customHeight="false" outlineLevel="0" collapsed="false">
      <c r="A199" s="27"/>
      <c r="B199" s="28"/>
      <c r="C199" s="29" t="str">
        <f aca="false">IF(B199="","",IFERROR(INDEX(Lists!$B$5:$B$15,MATCH(B199,Lists!$A$5:$A$15,0)),""))</f>
        <v/>
      </c>
      <c r="D199" s="30"/>
      <c r="E199" s="30"/>
      <c r="F199" s="28"/>
      <c r="G199" s="28"/>
      <c r="H199" s="28"/>
      <c r="I199" s="30"/>
      <c r="J199" s="30"/>
      <c r="K199" s="35" t="str">
        <f aca="false">IF(A199="","",A199+Lists!$T$5)</f>
        <v/>
      </c>
      <c r="L199" s="28"/>
      <c r="M199" s="29" t="str">
        <f aca="true">IF(A199="","",IF(L199="Right","Done",IF(L199="Wrong","Redo again",IF(TODAY()&gt;=K199,"Redo DUE","Scheduled"))))</f>
        <v/>
      </c>
    </row>
    <row r="200" customFormat="false" ht="15" hidden="false" customHeight="false" outlineLevel="0" collapsed="false">
      <c r="A200" s="27"/>
      <c r="B200" s="28"/>
      <c r="C200" s="29" t="str">
        <f aca="false">IF(B200="","",IFERROR(INDEX(Lists!$B$5:$B$15,MATCH(B200,Lists!$A$5:$A$15,0)),""))</f>
        <v/>
      </c>
      <c r="D200" s="30"/>
      <c r="E200" s="30"/>
      <c r="F200" s="28"/>
      <c r="G200" s="28"/>
      <c r="H200" s="28"/>
      <c r="I200" s="30"/>
      <c r="J200" s="30"/>
      <c r="K200" s="35" t="str">
        <f aca="false">IF(A200="","",A200+Lists!$T$5)</f>
        <v/>
      </c>
      <c r="L200" s="28"/>
      <c r="M200" s="29" t="str">
        <f aca="true">IF(A200="","",IF(L200="Right","Done",IF(L200="Wrong","Redo again",IF(TODAY()&gt;=K200,"Redo DUE","Scheduled"))))</f>
        <v/>
      </c>
    </row>
    <row r="201" customFormat="false" ht="15" hidden="false" customHeight="false" outlineLevel="0" collapsed="false">
      <c r="A201" s="27"/>
      <c r="B201" s="28"/>
      <c r="C201" s="29" t="str">
        <f aca="false">IF(B201="","",IFERROR(INDEX(Lists!$B$5:$B$15,MATCH(B201,Lists!$A$5:$A$15,0)),""))</f>
        <v/>
      </c>
      <c r="D201" s="30"/>
      <c r="E201" s="30"/>
      <c r="F201" s="28"/>
      <c r="G201" s="28"/>
      <c r="H201" s="28"/>
      <c r="I201" s="30"/>
      <c r="J201" s="30"/>
      <c r="K201" s="35" t="str">
        <f aca="false">IF(A201="","",A201+Lists!$T$5)</f>
        <v/>
      </c>
      <c r="L201" s="28"/>
      <c r="M201" s="29" t="str">
        <f aca="true">IF(A201="","",IF(L201="Right","Done",IF(L201="Wrong","Redo again",IF(TODAY()&gt;=K201,"Redo DUE","Scheduled"))))</f>
        <v/>
      </c>
    </row>
    <row r="202" customFormat="false" ht="15" hidden="false" customHeight="false" outlineLevel="0" collapsed="false">
      <c r="A202" s="27"/>
      <c r="B202" s="28"/>
      <c r="C202" s="29" t="str">
        <f aca="false">IF(B202="","",IFERROR(INDEX(Lists!$B$5:$B$15,MATCH(B202,Lists!$A$5:$A$15,0)),""))</f>
        <v/>
      </c>
      <c r="D202" s="30"/>
      <c r="E202" s="30"/>
      <c r="F202" s="28"/>
      <c r="G202" s="28"/>
      <c r="H202" s="28"/>
      <c r="I202" s="30"/>
      <c r="J202" s="30"/>
      <c r="K202" s="35" t="str">
        <f aca="false">IF(A202="","",A202+Lists!$T$5)</f>
        <v/>
      </c>
      <c r="L202" s="28"/>
      <c r="M202" s="29" t="str">
        <f aca="true">IF(A202="","",IF(L202="Right","Done",IF(L202="Wrong","Redo again",IF(TODAY()&gt;=K202,"Redo DUE","Scheduled"))))</f>
        <v/>
      </c>
    </row>
    <row r="203" customFormat="false" ht="15" hidden="false" customHeight="false" outlineLevel="0" collapsed="false">
      <c r="A203" s="27"/>
      <c r="B203" s="28"/>
      <c r="C203" s="29" t="str">
        <f aca="false">IF(B203="","",IFERROR(INDEX(Lists!$B$5:$B$15,MATCH(B203,Lists!$A$5:$A$15,0)),""))</f>
        <v/>
      </c>
      <c r="D203" s="30"/>
      <c r="E203" s="30"/>
      <c r="F203" s="28"/>
      <c r="G203" s="28"/>
      <c r="H203" s="28"/>
      <c r="I203" s="30"/>
      <c r="J203" s="30"/>
      <c r="K203" s="35" t="str">
        <f aca="false">IF(A203="","",A203+Lists!$T$5)</f>
        <v/>
      </c>
      <c r="L203" s="28"/>
      <c r="M203" s="29" t="str">
        <f aca="true">IF(A203="","",IF(L203="Right","Done",IF(L203="Wrong","Redo again",IF(TODAY()&gt;=K203,"Redo DUE","Scheduled"))))</f>
        <v/>
      </c>
    </row>
    <row r="204" customFormat="false" ht="15" hidden="false" customHeight="false" outlineLevel="0" collapsed="false">
      <c r="A204" s="27"/>
      <c r="B204" s="28"/>
      <c r="C204" s="29" t="str">
        <f aca="false">IF(B204="","",IFERROR(INDEX(Lists!$B$5:$B$15,MATCH(B204,Lists!$A$5:$A$15,0)),""))</f>
        <v/>
      </c>
      <c r="D204" s="30"/>
      <c r="E204" s="30"/>
      <c r="F204" s="28"/>
      <c r="G204" s="28"/>
      <c r="H204" s="28"/>
      <c r="I204" s="30"/>
      <c r="J204" s="30"/>
      <c r="K204" s="35" t="str">
        <f aca="false">IF(A204="","",A204+Lists!$T$5)</f>
        <v/>
      </c>
      <c r="L204" s="28"/>
      <c r="M204" s="29" t="str">
        <f aca="true">IF(A204="","",IF(L204="Right","Done",IF(L204="Wrong","Redo again",IF(TODAY()&gt;=K204,"Redo DUE","Scheduled"))))</f>
        <v/>
      </c>
    </row>
    <row r="205" customFormat="false" ht="15" hidden="false" customHeight="false" outlineLevel="0" collapsed="false">
      <c r="A205" s="27"/>
      <c r="B205" s="28"/>
      <c r="C205" s="29" t="str">
        <f aca="false">IF(B205="","",IFERROR(INDEX(Lists!$B$5:$B$15,MATCH(B205,Lists!$A$5:$A$15,0)),""))</f>
        <v/>
      </c>
      <c r="D205" s="30"/>
      <c r="E205" s="30"/>
      <c r="F205" s="28"/>
      <c r="G205" s="28"/>
      <c r="H205" s="28"/>
      <c r="I205" s="30"/>
      <c r="J205" s="30"/>
      <c r="K205" s="35" t="str">
        <f aca="false">IF(A205="","",A205+Lists!$T$5)</f>
        <v/>
      </c>
      <c r="L205" s="28"/>
      <c r="M205" s="29" t="str">
        <f aca="true">IF(A205="","",IF(L205="Right","Done",IF(L205="Wrong","Redo again",IF(TODAY()&gt;=K205,"Redo DUE","Scheduled"))))</f>
        <v/>
      </c>
    </row>
    <row r="206" customFormat="false" ht="15" hidden="false" customHeight="false" outlineLevel="0" collapsed="false">
      <c r="A206" s="27"/>
      <c r="B206" s="28"/>
      <c r="C206" s="29" t="str">
        <f aca="false">IF(B206="","",IFERROR(INDEX(Lists!$B$5:$B$15,MATCH(B206,Lists!$A$5:$A$15,0)),""))</f>
        <v/>
      </c>
      <c r="D206" s="30"/>
      <c r="E206" s="30"/>
      <c r="F206" s="28"/>
      <c r="G206" s="28"/>
      <c r="H206" s="28"/>
      <c r="I206" s="30"/>
      <c r="J206" s="30"/>
      <c r="K206" s="35" t="str">
        <f aca="false">IF(A206="","",A206+Lists!$T$5)</f>
        <v/>
      </c>
      <c r="L206" s="28"/>
      <c r="M206" s="29" t="str">
        <f aca="true">IF(A206="","",IF(L206="Right","Done",IF(L206="Wrong","Redo again",IF(TODAY()&gt;=K206,"Redo DUE","Scheduled"))))</f>
        <v/>
      </c>
    </row>
    <row r="207" customFormat="false" ht="15" hidden="false" customHeight="false" outlineLevel="0" collapsed="false">
      <c r="A207" s="27"/>
      <c r="B207" s="28"/>
      <c r="C207" s="29" t="str">
        <f aca="false">IF(B207="","",IFERROR(INDEX(Lists!$B$5:$B$15,MATCH(B207,Lists!$A$5:$A$15,0)),""))</f>
        <v/>
      </c>
      <c r="D207" s="30"/>
      <c r="E207" s="30"/>
      <c r="F207" s="28"/>
      <c r="G207" s="28"/>
      <c r="H207" s="28"/>
      <c r="I207" s="30"/>
      <c r="J207" s="30"/>
      <c r="K207" s="35" t="str">
        <f aca="false">IF(A207="","",A207+Lists!$T$5)</f>
        <v/>
      </c>
      <c r="L207" s="28"/>
      <c r="M207" s="29" t="str">
        <f aca="true">IF(A207="","",IF(L207="Right","Done",IF(L207="Wrong","Redo again",IF(TODAY()&gt;=K207,"Redo DUE","Scheduled"))))</f>
        <v/>
      </c>
    </row>
    <row r="208" customFormat="false" ht="15" hidden="false" customHeight="false" outlineLevel="0" collapsed="false">
      <c r="A208" s="27"/>
      <c r="B208" s="28"/>
      <c r="C208" s="29" t="str">
        <f aca="false">IF(B208="","",IFERROR(INDEX(Lists!$B$5:$B$15,MATCH(B208,Lists!$A$5:$A$15,0)),""))</f>
        <v/>
      </c>
      <c r="D208" s="30"/>
      <c r="E208" s="30"/>
      <c r="F208" s="28"/>
      <c r="G208" s="28"/>
      <c r="H208" s="28"/>
      <c r="I208" s="30"/>
      <c r="J208" s="30"/>
      <c r="K208" s="35" t="str">
        <f aca="false">IF(A208="","",A208+Lists!$T$5)</f>
        <v/>
      </c>
      <c r="L208" s="28"/>
      <c r="M208" s="29" t="str">
        <f aca="true">IF(A208="","",IF(L208="Right","Done",IF(L208="Wrong","Redo again",IF(TODAY()&gt;=K208,"Redo DUE","Scheduled"))))</f>
        <v/>
      </c>
    </row>
    <row r="209" customFormat="false" ht="15" hidden="false" customHeight="false" outlineLevel="0" collapsed="false">
      <c r="A209" s="27"/>
      <c r="B209" s="28"/>
      <c r="C209" s="29" t="str">
        <f aca="false">IF(B209="","",IFERROR(INDEX(Lists!$B$5:$B$15,MATCH(B209,Lists!$A$5:$A$15,0)),""))</f>
        <v/>
      </c>
      <c r="D209" s="30"/>
      <c r="E209" s="30"/>
      <c r="F209" s="28"/>
      <c r="G209" s="28"/>
      <c r="H209" s="28"/>
      <c r="I209" s="30"/>
      <c r="J209" s="30"/>
      <c r="K209" s="35" t="str">
        <f aca="false">IF(A209="","",A209+Lists!$T$5)</f>
        <v/>
      </c>
      <c r="L209" s="28"/>
      <c r="M209" s="29" t="str">
        <f aca="true">IF(A209="","",IF(L209="Right","Done",IF(L209="Wrong","Redo again",IF(TODAY()&gt;=K209,"Redo DUE","Scheduled"))))</f>
        <v/>
      </c>
    </row>
    <row r="210" customFormat="false" ht="15" hidden="false" customHeight="false" outlineLevel="0" collapsed="false">
      <c r="A210" s="27"/>
      <c r="B210" s="28"/>
      <c r="C210" s="29" t="str">
        <f aca="false">IF(B210="","",IFERROR(INDEX(Lists!$B$5:$B$15,MATCH(B210,Lists!$A$5:$A$15,0)),""))</f>
        <v/>
      </c>
      <c r="D210" s="30"/>
      <c r="E210" s="30"/>
      <c r="F210" s="28"/>
      <c r="G210" s="28"/>
      <c r="H210" s="28"/>
      <c r="I210" s="30"/>
      <c r="J210" s="30"/>
      <c r="K210" s="35" t="str">
        <f aca="false">IF(A210="","",A210+Lists!$T$5)</f>
        <v/>
      </c>
      <c r="L210" s="28"/>
      <c r="M210" s="29" t="str">
        <f aca="true">IF(A210="","",IF(L210="Right","Done",IF(L210="Wrong","Redo again",IF(TODAY()&gt;=K210,"Redo DUE","Scheduled"))))</f>
        <v/>
      </c>
    </row>
    <row r="211" customFormat="false" ht="15" hidden="false" customHeight="false" outlineLevel="0" collapsed="false">
      <c r="A211" s="27"/>
      <c r="B211" s="28"/>
      <c r="C211" s="29" t="str">
        <f aca="false">IF(B211="","",IFERROR(INDEX(Lists!$B$5:$B$15,MATCH(B211,Lists!$A$5:$A$15,0)),""))</f>
        <v/>
      </c>
      <c r="D211" s="30"/>
      <c r="E211" s="30"/>
      <c r="F211" s="28"/>
      <c r="G211" s="28"/>
      <c r="H211" s="28"/>
      <c r="I211" s="30"/>
      <c r="J211" s="30"/>
      <c r="K211" s="35" t="str">
        <f aca="false">IF(A211="","",A211+Lists!$T$5)</f>
        <v/>
      </c>
      <c r="L211" s="28"/>
      <c r="M211" s="29" t="str">
        <f aca="true">IF(A211="","",IF(L211="Right","Done",IF(L211="Wrong","Redo again",IF(TODAY()&gt;=K211,"Redo DUE","Scheduled"))))</f>
        <v/>
      </c>
    </row>
    <row r="212" customFormat="false" ht="15" hidden="false" customHeight="false" outlineLevel="0" collapsed="false">
      <c r="A212" s="27"/>
      <c r="B212" s="28"/>
      <c r="C212" s="29" t="str">
        <f aca="false">IF(B212="","",IFERROR(INDEX(Lists!$B$5:$B$15,MATCH(B212,Lists!$A$5:$A$15,0)),""))</f>
        <v/>
      </c>
      <c r="D212" s="30"/>
      <c r="E212" s="30"/>
      <c r="F212" s="28"/>
      <c r="G212" s="28"/>
      <c r="H212" s="28"/>
      <c r="I212" s="30"/>
      <c r="J212" s="30"/>
      <c r="K212" s="35" t="str">
        <f aca="false">IF(A212="","",A212+Lists!$T$5)</f>
        <v/>
      </c>
      <c r="L212" s="28"/>
      <c r="M212" s="29" t="str">
        <f aca="true">IF(A212="","",IF(L212="Right","Done",IF(L212="Wrong","Redo again",IF(TODAY()&gt;=K212,"Redo DUE","Scheduled"))))</f>
        <v/>
      </c>
    </row>
    <row r="213" customFormat="false" ht="15" hidden="false" customHeight="false" outlineLevel="0" collapsed="false">
      <c r="A213" s="27"/>
      <c r="B213" s="28"/>
      <c r="C213" s="29" t="str">
        <f aca="false">IF(B213="","",IFERROR(INDEX(Lists!$B$5:$B$15,MATCH(B213,Lists!$A$5:$A$15,0)),""))</f>
        <v/>
      </c>
      <c r="D213" s="30"/>
      <c r="E213" s="30"/>
      <c r="F213" s="28"/>
      <c r="G213" s="28"/>
      <c r="H213" s="28"/>
      <c r="I213" s="30"/>
      <c r="J213" s="30"/>
      <c r="K213" s="35" t="str">
        <f aca="false">IF(A213="","",A213+Lists!$T$5)</f>
        <v/>
      </c>
      <c r="L213" s="28"/>
      <c r="M213" s="29" t="str">
        <f aca="true">IF(A213="","",IF(L213="Right","Done",IF(L213="Wrong","Redo again",IF(TODAY()&gt;=K213,"Redo DUE","Scheduled"))))</f>
        <v/>
      </c>
    </row>
    <row r="214" customFormat="false" ht="15" hidden="false" customHeight="false" outlineLevel="0" collapsed="false">
      <c r="A214" s="27"/>
      <c r="B214" s="28"/>
      <c r="C214" s="29" t="str">
        <f aca="false">IF(B214="","",IFERROR(INDEX(Lists!$B$5:$B$15,MATCH(B214,Lists!$A$5:$A$15,0)),""))</f>
        <v/>
      </c>
      <c r="D214" s="30"/>
      <c r="E214" s="30"/>
      <c r="F214" s="28"/>
      <c r="G214" s="28"/>
      <c r="H214" s="28"/>
      <c r="I214" s="30"/>
      <c r="J214" s="30"/>
      <c r="K214" s="35" t="str">
        <f aca="false">IF(A214="","",A214+Lists!$T$5)</f>
        <v/>
      </c>
      <c r="L214" s="28"/>
      <c r="M214" s="29" t="str">
        <f aca="true">IF(A214="","",IF(L214="Right","Done",IF(L214="Wrong","Redo again",IF(TODAY()&gt;=K214,"Redo DUE","Scheduled"))))</f>
        <v/>
      </c>
    </row>
    <row r="215" customFormat="false" ht="15" hidden="false" customHeight="false" outlineLevel="0" collapsed="false">
      <c r="A215" s="27"/>
      <c r="B215" s="28"/>
      <c r="C215" s="29" t="str">
        <f aca="false">IF(B215="","",IFERROR(INDEX(Lists!$B$5:$B$15,MATCH(B215,Lists!$A$5:$A$15,0)),""))</f>
        <v/>
      </c>
      <c r="D215" s="30"/>
      <c r="E215" s="30"/>
      <c r="F215" s="28"/>
      <c r="G215" s="28"/>
      <c r="H215" s="28"/>
      <c r="I215" s="30"/>
      <c r="J215" s="30"/>
      <c r="K215" s="35" t="str">
        <f aca="false">IF(A215="","",A215+Lists!$T$5)</f>
        <v/>
      </c>
      <c r="L215" s="28"/>
      <c r="M215" s="29" t="str">
        <f aca="true">IF(A215="","",IF(L215="Right","Done",IF(L215="Wrong","Redo again",IF(TODAY()&gt;=K215,"Redo DUE","Scheduled"))))</f>
        <v/>
      </c>
    </row>
    <row r="216" customFormat="false" ht="15" hidden="false" customHeight="false" outlineLevel="0" collapsed="false">
      <c r="A216" s="27"/>
      <c r="B216" s="28"/>
      <c r="C216" s="29" t="str">
        <f aca="false">IF(B216="","",IFERROR(INDEX(Lists!$B$5:$B$15,MATCH(B216,Lists!$A$5:$A$15,0)),""))</f>
        <v/>
      </c>
      <c r="D216" s="30"/>
      <c r="E216" s="30"/>
      <c r="F216" s="28"/>
      <c r="G216" s="28"/>
      <c r="H216" s="28"/>
      <c r="I216" s="30"/>
      <c r="J216" s="30"/>
      <c r="K216" s="35" t="str">
        <f aca="false">IF(A216="","",A216+Lists!$T$5)</f>
        <v/>
      </c>
      <c r="L216" s="28"/>
      <c r="M216" s="29" t="str">
        <f aca="true">IF(A216="","",IF(L216="Right","Done",IF(L216="Wrong","Redo again",IF(TODAY()&gt;=K216,"Redo DUE","Scheduled"))))</f>
        <v/>
      </c>
    </row>
    <row r="217" customFormat="false" ht="15" hidden="false" customHeight="false" outlineLevel="0" collapsed="false">
      <c r="A217" s="27"/>
      <c r="B217" s="28"/>
      <c r="C217" s="29" t="str">
        <f aca="false">IF(B217="","",IFERROR(INDEX(Lists!$B$5:$B$15,MATCH(B217,Lists!$A$5:$A$15,0)),""))</f>
        <v/>
      </c>
      <c r="D217" s="30"/>
      <c r="E217" s="30"/>
      <c r="F217" s="28"/>
      <c r="G217" s="28"/>
      <c r="H217" s="28"/>
      <c r="I217" s="30"/>
      <c r="J217" s="30"/>
      <c r="K217" s="35" t="str">
        <f aca="false">IF(A217="","",A217+Lists!$T$5)</f>
        <v/>
      </c>
      <c r="L217" s="28"/>
      <c r="M217" s="29" t="str">
        <f aca="true">IF(A217="","",IF(L217="Right","Done",IF(L217="Wrong","Redo again",IF(TODAY()&gt;=K217,"Redo DUE","Scheduled"))))</f>
        <v/>
      </c>
    </row>
    <row r="218" customFormat="false" ht="15" hidden="false" customHeight="false" outlineLevel="0" collapsed="false">
      <c r="A218" s="27"/>
      <c r="B218" s="28"/>
      <c r="C218" s="29" t="str">
        <f aca="false">IF(B218="","",IFERROR(INDEX(Lists!$B$5:$B$15,MATCH(B218,Lists!$A$5:$A$15,0)),""))</f>
        <v/>
      </c>
      <c r="D218" s="30"/>
      <c r="E218" s="30"/>
      <c r="F218" s="28"/>
      <c r="G218" s="28"/>
      <c r="H218" s="28"/>
      <c r="I218" s="30"/>
      <c r="J218" s="30"/>
      <c r="K218" s="35" t="str">
        <f aca="false">IF(A218="","",A218+Lists!$T$5)</f>
        <v/>
      </c>
      <c r="L218" s="28"/>
      <c r="M218" s="29" t="str">
        <f aca="true">IF(A218="","",IF(L218="Right","Done",IF(L218="Wrong","Redo again",IF(TODAY()&gt;=K218,"Redo DUE","Scheduled"))))</f>
        <v/>
      </c>
    </row>
    <row r="219" customFormat="false" ht="15" hidden="false" customHeight="false" outlineLevel="0" collapsed="false">
      <c r="A219" s="27"/>
      <c r="B219" s="28"/>
      <c r="C219" s="29" t="str">
        <f aca="false">IF(B219="","",IFERROR(INDEX(Lists!$B$5:$B$15,MATCH(B219,Lists!$A$5:$A$15,0)),""))</f>
        <v/>
      </c>
      <c r="D219" s="30"/>
      <c r="E219" s="30"/>
      <c r="F219" s="28"/>
      <c r="G219" s="28"/>
      <c r="H219" s="28"/>
      <c r="I219" s="30"/>
      <c r="J219" s="30"/>
      <c r="K219" s="35" t="str">
        <f aca="false">IF(A219="","",A219+Lists!$T$5)</f>
        <v/>
      </c>
      <c r="L219" s="28"/>
      <c r="M219" s="29" t="str">
        <f aca="true">IF(A219="","",IF(L219="Right","Done",IF(L219="Wrong","Redo again",IF(TODAY()&gt;=K219,"Redo DUE","Scheduled"))))</f>
        <v/>
      </c>
    </row>
    <row r="220" customFormat="false" ht="15" hidden="false" customHeight="false" outlineLevel="0" collapsed="false">
      <c r="A220" s="27"/>
      <c r="B220" s="28"/>
      <c r="C220" s="29" t="str">
        <f aca="false">IF(B220="","",IFERROR(INDEX(Lists!$B$5:$B$15,MATCH(B220,Lists!$A$5:$A$15,0)),""))</f>
        <v/>
      </c>
      <c r="D220" s="30"/>
      <c r="E220" s="30"/>
      <c r="F220" s="28"/>
      <c r="G220" s="28"/>
      <c r="H220" s="28"/>
      <c r="I220" s="30"/>
      <c r="J220" s="30"/>
      <c r="K220" s="35" t="str">
        <f aca="false">IF(A220="","",A220+Lists!$T$5)</f>
        <v/>
      </c>
      <c r="L220" s="28"/>
      <c r="M220" s="29" t="str">
        <f aca="true">IF(A220="","",IF(L220="Right","Done",IF(L220="Wrong","Redo again",IF(TODAY()&gt;=K220,"Redo DUE","Scheduled"))))</f>
        <v/>
      </c>
    </row>
    <row r="221" customFormat="false" ht="15" hidden="false" customHeight="false" outlineLevel="0" collapsed="false">
      <c r="A221" s="27"/>
      <c r="B221" s="28"/>
      <c r="C221" s="29" t="str">
        <f aca="false">IF(B221="","",IFERROR(INDEX(Lists!$B$5:$B$15,MATCH(B221,Lists!$A$5:$A$15,0)),""))</f>
        <v/>
      </c>
      <c r="D221" s="30"/>
      <c r="E221" s="30"/>
      <c r="F221" s="28"/>
      <c r="G221" s="28"/>
      <c r="H221" s="28"/>
      <c r="I221" s="30"/>
      <c r="J221" s="30"/>
      <c r="K221" s="35" t="str">
        <f aca="false">IF(A221="","",A221+Lists!$T$5)</f>
        <v/>
      </c>
      <c r="L221" s="28"/>
      <c r="M221" s="29" t="str">
        <f aca="true">IF(A221="","",IF(L221="Right","Done",IF(L221="Wrong","Redo again",IF(TODAY()&gt;=K221,"Redo DUE","Scheduled"))))</f>
        <v/>
      </c>
    </row>
    <row r="222" customFormat="false" ht="15" hidden="false" customHeight="false" outlineLevel="0" collapsed="false">
      <c r="A222" s="27"/>
      <c r="B222" s="28"/>
      <c r="C222" s="29" t="str">
        <f aca="false">IF(B222="","",IFERROR(INDEX(Lists!$B$5:$B$15,MATCH(B222,Lists!$A$5:$A$15,0)),""))</f>
        <v/>
      </c>
      <c r="D222" s="30"/>
      <c r="E222" s="30"/>
      <c r="F222" s="28"/>
      <c r="G222" s="28"/>
      <c r="H222" s="28"/>
      <c r="I222" s="30"/>
      <c r="J222" s="30"/>
      <c r="K222" s="35" t="str">
        <f aca="false">IF(A222="","",A222+Lists!$T$5)</f>
        <v/>
      </c>
      <c r="L222" s="28"/>
      <c r="M222" s="29" t="str">
        <f aca="true">IF(A222="","",IF(L222="Right","Done",IF(L222="Wrong","Redo again",IF(TODAY()&gt;=K222,"Redo DUE","Scheduled"))))</f>
        <v/>
      </c>
    </row>
    <row r="223" customFormat="false" ht="15" hidden="false" customHeight="false" outlineLevel="0" collapsed="false">
      <c r="A223" s="27"/>
      <c r="B223" s="28"/>
      <c r="C223" s="29" t="str">
        <f aca="false">IF(B223="","",IFERROR(INDEX(Lists!$B$5:$B$15,MATCH(B223,Lists!$A$5:$A$15,0)),""))</f>
        <v/>
      </c>
      <c r="D223" s="30"/>
      <c r="E223" s="30"/>
      <c r="F223" s="28"/>
      <c r="G223" s="28"/>
      <c r="H223" s="28"/>
      <c r="I223" s="30"/>
      <c r="J223" s="30"/>
      <c r="K223" s="35" t="str">
        <f aca="false">IF(A223="","",A223+Lists!$T$5)</f>
        <v/>
      </c>
      <c r="L223" s="28"/>
      <c r="M223" s="29" t="str">
        <f aca="true">IF(A223="","",IF(L223="Right","Done",IF(L223="Wrong","Redo again",IF(TODAY()&gt;=K223,"Redo DUE","Scheduled"))))</f>
        <v/>
      </c>
    </row>
    <row r="224" customFormat="false" ht="15" hidden="false" customHeight="false" outlineLevel="0" collapsed="false">
      <c r="A224" s="27"/>
      <c r="B224" s="28"/>
      <c r="C224" s="29" t="str">
        <f aca="false">IF(B224="","",IFERROR(INDEX(Lists!$B$5:$B$15,MATCH(B224,Lists!$A$5:$A$15,0)),""))</f>
        <v/>
      </c>
      <c r="D224" s="30"/>
      <c r="E224" s="30"/>
      <c r="F224" s="28"/>
      <c r="G224" s="28"/>
      <c r="H224" s="28"/>
      <c r="I224" s="30"/>
      <c r="J224" s="30"/>
      <c r="K224" s="35" t="str">
        <f aca="false">IF(A224="","",A224+Lists!$T$5)</f>
        <v/>
      </c>
      <c r="L224" s="28"/>
      <c r="M224" s="29" t="str">
        <f aca="true">IF(A224="","",IF(L224="Right","Done",IF(L224="Wrong","Redo again",IF(TODAY()&gt;=K224,"Redo DUE","Scheduled"))))</f>
        <v/>
      </c>
    </row>
    <row r="225" customFormat="false" ht="15" hidden="false" customHeight="false" outlineLevel="0" collapsed="false">
      <c r="A225" s="27"/>
      <c r="B225" s="28"/>
      <c r="C225" s="29" t="str">
        <f aca="false">IF(B225="","",IFERROR(INDEX(Lists!$B$5:$B$15,MATCH(B225,Lists!$A$5:$A$15,0)),""))</f>
        <v/>
      </c>
      <c r="D225" s="30"/>
      <c r="E225" s="30"/>
      <c r="F225" s="28"/>
      <c r="G225" s="28"/>
      <c r="H225" s="28"/>
      <c r="I225" s="30"/>
      <c r="J225" s="30"/>
      <c r="K225" s="35" t="str">
        <f aca="false">IF(A225="","",A225+Lists!$T$5)</f>
        <v/>
      </c>
      <c r="L225" s="28"/>
      <c r="M225" s="29" t="str">
        <f aca="true">IF(A225="","",IF(L225="Right","Done",IF(L225="Wrong","Redo again",IF(TODAY()&gt;=K225,"Redo DUE","Scheduled"))))</f>
        <v/>
      </c>
    </row>
    <row r="226" customFormat="false" ht="15" hidden="false" customHeight="false" outlineLevel="0" collapsed="false">
      <c r="A226" s="27"/>
      <c r="B226" s="28"/>
      <c r="C226" s="29" t="str">
        <f aca="false">IF(B226="","",IFERROR(INDEX(Lists!$B$5:$B$15,MATCH(B226,Lists!$A$5:$A$15,0)),""))</f>
        <v/>
      </c>
      <c r="D226" s="30"/>
      <c r="E226" s="30"/>
      <c r="F226" s="28"/>
      <c r="G226" s="28"/>
      <c r="H226" s="28"/>
      <c r="I226" s="30"/>
      <c r="J226" s="30"/>
      <c r="K226" s="35" t="str">
        <f aca="false">IF(A226="","",A226+Lists!$T$5)</f>
        <v/>
      </c>
      <c r="L226" s="28"/>
      <c r="M226" s="29" t="str">
        <f aca="true">IF(A226="","",IF(L226="Right","Done",IF(L226="Wrong","Redo again",IF(TODAY()&gt;=K226,"Redo DUE","Scheduled"))))</f>
        <v/>
      </c>
    </row>
    <row r="227" customFormat="false" ht="15" hidden="false" customHeight="false" outlineLevel="0" collapsed="false">
      <c r="A227" s="27"/>
      <c r="B227" s="28"/>
      <c r="C227" s="29" t="str">
        <f aca="false">IF(B227="","",IFERROR(INDEX(Lists!$B$5:$B$15,MATCH(B227,Lists!$A$5:$A$15,0)),""))</f>
        <v/>
      </c>
      <c r="D227" s="30"/>
      <c r="E227" s="30"/>
      <c r="F227" s="28"/>
      <c r="G227" s="28"/>
      <c r="H227" s="28"/>
      <c r="I227" s="30"/>
      <c r="J227" s="30"/>
      <c r="K227" s="35" t="str">
        <f aca="false">IF(A227="","",A227+Lists!$T$5)</f>
        <v/>
      </c>
      <c r="L227" s="28"/>
      <c r="M227" s="29" t="str">
        <f aca="true">IF(A227="","",IF(L227="Right","Done",IF(L227="Wrong","Redo again",IF(TODAY()&gt;=K227,"Redo DUE","Scheduled"))))</f>
        <v/>
      </c>
    </row>
    <row r="228" customFormat="false" ht="15" hidden="false" customHeight="false" outlineLevel="0" collapsed="false">
      <c r="A228" s="27"/>
      <c r="B228" s="28"/>
      <c r="C228" s="29" t="str">
        <f aca="false">IF(B228="","",IFERROR(INDEX(Lists!$B$5:$B$15,MATCH(B228,Lists!$A$5:$A$15,0)),""))</f>
        <v/>
      </c>
      <c r="D228" s="30"/>
      <c r="E228" s="30"/>
      <c r="F228" s="28"/>
      <c r="G228" s="28"/>
      <c r="H228" s="28"/>
      <c r="I228" s="30"/>
      <c r="J228" s="30"/>
      <c r="K228" s="35" t="str">
        <f aca="false">IF(A228="","",A228+Lists!$T$5)</f>
        <v/>
      </c>
      <c r="L228" s="28"/>
      <c r="M228" s="29" t="str">
        <f aca="true">IF(A228="","",IF(L228="Right","Done",IF(L228="Wrong","Redo again",IF(TODAY()&gt;=K228,"Redo DUE","Scheduled"))))</f>
        <v/>
      </c>
    </row>
    <row r="229" customFormat="false" ht="15" hidden="false" customHeight="false" outlineLevel="0" collapsed="false">
      <c r="A229" s="27"/>
      <c r="B229" s="28"/>
      <c r="C229" s="29" t="str">
        <f aca="false">IF(B229="","",IFERROR(INDEX(Lists!$B$5:$B$15,MATCH(B229,Lists!$A$5:$A$15,0)),""))</f>
        <v/>
      </c>
      <c r="D229" s="30"/>
      <c r="E229" s="30"/>
      <c r="F229" s="28"/>
      <c r="G229" s="28"/>
      <c r="H229" s="28"/>
      <c r="I229" s="30"/>
      <c r="J229" s="30"/>
      <c r="K229" s="35" t="str">
        <f aca="false">IF(A229="","",A229+Lists!$T$5)</f>
        <v/>
      </c>
      <c r="L229" s="28"/>
      <c r="M229" s="29" t="str">
        <f aca="true">IF(A229="","",IF(L229="Right","Done",IF(L229="Wrong","Redo again",IF(TODAY()&gt;=K229,"Redo DUE","Scheduled"))))</f>
        <v/>
      </c>
    </row>
    <row r="230" customFormat="false" ht="15" hidden="false" customHeight="false" outlineLevel="0" collapsed="false">
      <c r="A230" s="27"/>
      <c r="B230" s="28"/>
      <c r="C230" s="29" t="str">
        <f aca="false">IF(B230="","",IFERROR(INDEX(Lists!$B$5:$B$15,MATCH(B230,Lists!$A$5:$A$15,0)),""))</f>
        <v/>
      </c>
      <c r="D230" s="30"/>
      <c r="E230" s="30"/>
      <c r="F230" s="28"/>
      <c r="G230" s="28"/>
      <c r="H230" s="28"/>
      <c r="I230" s="30"/>
      <c r="J230" s="30"/>
      <c r="K230" s="35" t="str">
        <f aca="false">IF(A230="","",A230+Lists!$T$5)</f>
        <v/>
      </c>
      <c r="L230" s="28"/>
      <c r="M230" s="29" t="str">
        <f aca="true">IF(A230="","",IF(L230="Right","Done",IF(L230="Wrong","Redo again",IF(TODAY()&gt;=K230,"Redo DUE","Scheduled"))))</f>
        <v/>
      </c>
    </row>
    <row r="231" customFormat="false" ht="15" hidden="false" customHeight="false" outlineLevel="0" collapsed="false">
      <c r="A231" s="27"/>
      <c r="B231" s="28"/>
      <c r="C231" s="29" t="str">
        <f aca="false">IF(B231="","",IFERROR(INDEX(Lists!$B$5:$B$15,MATCH(B231,Lists!$A$5:$A$15,0)),""))</f>
        <v/>
      </c>
      <c r="D231" s="30"/>
      <c r="E231" s="30"/>
      <c r="F231" s="28"/>
      <c r="G231" s="28"/>
      <c r="H231" s="28"/>
      <c r="I231" s="30"/>
      <c r="J231" s="30"/>
      <c r="K231" s="35" t="str">
        <f aca="false">IF(A231="","",A231+Lists!$T$5)</f>
        <v/>
      </c>
      <c r="L231" s="28"/>
      <c r="M231" s="29" t="str">
        <f aca="true">IF(A231="","",IF(L231="Right","Done",IF(L231="Wrong","Redo again",IF(TODAY()&gt;=K231,"Redo DUE","Scheduled"))))</f>
        <v/>
      </c>
    </row>
    <row r="232" customFormat="false" ht="15" hidden="false" customHeight="false" outlineLevel="0" collapsed="false">
      <c r="A232" s="27"/>
      <c r="B232" s="28"/>
      <c r="C232" s="29" t="str">
        <f aca="false">IF(B232="","",IFERROR(INDEX(Lists!$B$5:$B$15,MATCH(B232,Lists!$A$5:$A$15,0)),""))</f>
        <v/>
      </c>
      <c r="D232" s="30"/>
      <c r="E232" s="30"/>
      <c r="F232" s="28"/>
      <c r="G232" s="28"/>
      <c r="H232" s="28"/>
      <c r="I232" s="30"/>
      <c r="J232" s="30"/>
      <c r="K232" s="35" t="str">
        <f aca="false">IF(A232="","",A232+Lists!$T$5)</f>
        <v/>
      </c>
      <c r="L232" s="28"/>
      <c r="M232" s="29" t="str">
        <f aca="true">IF(A232="","",IF(L232="Right","Done",IF(L232="Wrong","Redo again",IF(TODAY()&gt;=K232,"Redo DUE","Scheduled"))))</f>
        <v/>
      </c>
    </row>
    <row r="233" customFormat="false" ht="15" hidden="false" customHeight="false" outlineLevel="0" collapsed="false">
      <c r="A233" s="27"/>
      <c r="B233" s="28"/>
      <c r="C233" s="29" t="str">
        <f aca="false">IF(B233="","",IFERROR(INDEX(Lists!$B$5:$B$15,MATCH(B233,Lists!$A$5:$A$15,0)),""))</f>
        <v/>
      </c>
      <c r="D233" s="30"/>
      <c r="E233" s="30"/>
      <c r="F233" s="28"/>
      <c r="G233" s="28"/>
      <c r="H233" s="28"/>
      <c r="I233" s="30"/>
      <c r="J233" s="30"/>
      <c r="K233" s="35" t="str">
        <f aca="false">IF(A233="","",A233+Lists!$T$5)</f>
        <v/>
      </c>
      <c r="L233" s="28"/>
      <c r="M233" s="29" t="str">
        <f aca="true">IF(A233="","",IF(L233="Right","Done",IF(L233="Wrong","Redo again",IF(TODAY()&gt;=K233,"Redo DUE","Scheduled"))))</f>
        <v/>
      </c>
    </row>
    <row r="234" customFormat="false" ht="15" hidden="false" customHeight="false" outlineLevel="0" collapsed="false">
      <c r="A234" s="27"/>
      <c r="B234" s="28"/>
      <c r="C234" s="29" t="str">
        <f aca="false">IF(B234="","",IFERROR(INDEX(Lists!$B$5:$B$15,MATCH(B234,Lists!$A$5:$A$15,0)),""))</f>
        <v/>
      </c>
      <c r="D234" s="30"/>
      <c r="E234" s="30"/>
      <c r="F234" s="28"/>
      <c r="G234" s="28"/>
      <c r="H234" s="28"/>
      <c r="I234" s="30"/>
      <c r="J234" s="30"/>
      <c r="K234" s="35" t="str">
        <f aca="false">IF(A234="","",A234+Lists!$T$5)</f>
        <v/>
      </c>
      <c r="L234" s="28"/>
      <c r="M234" s="29" t="str">
        <f aca="true">IF(A234="","",IF(L234="Right","Done",IF(L234="Wrong","Redo again",IF(TODAY()&gt;=K234,"Redo DUE","Scheduled"))))</f>
        <v/>
      </c>
    </row>
    <row r="235" customFormat="false" ht="15" hidden="false" customHeight="false" outlineLevel="0" collapsed="false">
      <c r="A235" s="27"/>
      <c r="B235" s="28"/>
      <c r="C235" s="29" t="str">
        <f aca="false">IF(B235="","",IFERROR(INDEX(Lists!$B$5:$B$15,MATCH(B235,Lists!$A$5:$A$15,0)),""))</f>
        <v/>
      </c>
      <c r="D235" s="30"/>
      <c r="E235" s="30"/>
      <c r="F235" s="28"/>
      <c r="G235" s="28"/>
      <c r="H235" s="28"/>
      <c r="I235" s="30"/>
      <c r="J235" s="30"/>
      <c r="K235" s="35" t="str">
        <f aca="false">IF(A235="","",A235+Lists!$T$5)</f>
        <v/>
      </c>
      <c r="L235" s="28"/>
      <c r="M235" s="29" t="str">
        <f aca="true">IF(A235="","",IF(L235="Right","Done",IF(L235="Wrong","Redo again",IF(TODAY()&gt;=K235,"Redo DUE","Scheduled"))))</f>
        <v/>
      </c>
    </row>
    <row r="236" customFormat="false" ht="15" hidden="false" customHeight="false" outlineLevel="0" collapsed="false">
      <c r="A236" s="27"/>
      <c r="B236" s="28"/>
      <c r="C236" s="29" t="str">
        <f aca="false">IF(B236="","",IFERROR(INDEX(Lists!$B$5:$B$15,MATCH(B236,Lists!$A$5:$A$15,0)),""))</f>
        <v/>
      </c>
      <c r="D236" s="30"/>
      <c r="E236" s="30"/>
      <c r="F236" s="28"/>
      <c r="G236" s="28"/>
      <c r="H236" s="28"/>
      <c r="I236" s="30"/>
      <c r="J236" s="30"/>
      <c r="K236" s="35" t="str">
        <f aca="false">IF(A236="","",A236+Lists!$T$5)</f>
        <v/>
      </c>
      <c r="L236" s="28"/>
      <c r="M236" s="29" t="str">
        <f aca="true">IF(A236="","",IF(L236="Right","Done",IF(L236="Wrong","Redo again",IF(TODAY()&gt;=K236,"Redo DUE","Scheduled"))))</f>
        <v/>
      </c>
    </row>
    <row r="237" customFormat="false" ht="15" hidden="false" customHeight="false" outlineLevel="0" collapsed="false">
      <c r="A237" s="27"/>
      <c r="B237" s="28"/>
      <c r="C237" s="29" t="str">
        <f aca="false">IF(B237="","",IFERROR(INDEX(Lists!$B$5:$B$15,MATCH(B237,Lists!$A$5:$A$15,0)),""))</f>
        <v/>
      </c>
      <c r="D237" s="30"/>
      <c r="E237" s="30"/>
      <c r="F237" s="28"/>
      <c r="G237" s="28"/>
      <c r="H237" s="28"/>
      <c r="I237" s="30"/>
      <c r="J237" s="30"/>
      <c r="K237" s="35" t="str">
        <f aca="false">IF(A237="","",A237+Lists!$T$5)</f>
        <v/>
      </c>
      <c r="L237" s="28"/>
      <c r="M237" s="29" t="str">
        <f aca="true">IF(A237="","",IF(L237="Right","Done",IF(L237="Wrong","Redo again",IF(TODAY()&gt;=K237,"Redo DUE","Scheduled"))))</f>
        <v/>
      </c>
    </row>
    <row r="238" customFormat="false" ht="15" hidden="false" customHeight="false" outlineLevel="0" collapsed="false">
      <c r="A238" s="27"/>
      <c r="B238" s="28"/>
      <c r="C238" s="29" t="str">
        <f aca="false">IF(B238="","",IFERROR(INDEX(Lists!$B$5:$B$15,MATCH(B238,Lists!$A$5:$A$15,0)),""))</f>
        <v/>
      </c>
      <c r="D238" s="30"/>
      <c r="E238" s="30"/>
      <c r="F238" s="28"/>
      <c r="G238" s="28"/>
      <c r="H238" s="28"/>
      <c r="I238" s="30"/>
      <c r="J238" s="30"/>
      <c r="K238" s="35" t="str">
        <f aca="false">IF(A238="","",A238+Lists!$T$5)</f>
        <v/>
      </c>
      <c r="L238" s="28"/>
      <c r="M238" s="29" t="str">
        <f aca="true">IF(A238="","",IF(L238="Right","Done",IF(L238="Wrong","Redo again",IF(TODAY()&gt;=K238,"Redo DUE","Scheduled"))))</f>
        <v/>
      </c>
    </row>
    <row r="239" customFormat="false" ht="15" hidden="false" customHeight="false" outlineLevel="0" collapsed="false">
      <c r="A239" s="27"/>
      <c r="B239" s="28"/>
      <c r="C239" s="29" t="str">
        <f aca="false">IF(B239="","",IFERROR(INDEX(Lists!$B$5:$B$15,MATCH(B239,Lists!$A$5:$A$15,0)),""))</f>
        <v/>
      </c>
      <c r="D239" s="30"/>
      <c r="E239" s="30"/>
      <c r="F239" s="28"/>
      <c r="G239" s="28"/>
      <c r="H239" s="28"/>
      <c r="I239" s="30"/>
      <c r="J239" s="30"/>
      <c r="K239" s="35" t="str">
        <f aca="false">IF(A239="","",A239+Lists!$T$5)</f>
        <v/>
      </c>
      <c r="L239" s="28"/>
      <c r="M239" s="29" t="str">
        <f aca="true">IF(A239="","",IF(L239="Right","Done",IF(L239="Wrong","Redo again",IF(TODAY()&gt;=K239,"Redo DUE","Scheduled"))))</f>
        <v/>
      </c>
    </row>
    <row r="240" customFormat="false" ht="15" hidden="false" customHeight="false" outlineLevel="0" collapsed="false">
      <c r="A240" s="27"/>
      <c r="B240" s="28"/>
      <c r="C240" s="29" t="str">
        <f aca="false">IF(B240="","",IFERROR(INDEX(Lists!$B$5:$B$15,MATCH(B240,Lists!$A$5:$A$15,0)),""))</f>
        <v/>
      </c>
      <c r="D240" s="30"/>
      <c r="E240" s="30"/>
      <c r="F240" s="28"/>
      <c r="G240" s="28"/>
      <c r="H240" s="28"/>
      <c r="I240" s="30"/>
      <c r="J240" s="30"/>
      <c r="K240" s="35" t="str">
        <f aca="false">IF(A240="","",A240+Lists!$T$5)</f>
        <v/>
      </c>
      <c r="L240" s="28"/>
      <c r="M240" s="29" t="str">
        <f aca="true">IF(A240="","",IF(L240="Right","Done",IF(L240="Wrong","Redo again",IF(TODAY()&gt;=K240,"Redo DUE","Scheduled"))))</f>
        <v/>
      </c>
    </row>
    <row r="241" customFormat="false" ht="15" hidden="false" customHeight="false" outlineLevel="0" collapsed="false">
      <c r="A241" s="27"/>
      <c r="B241" s="28"/>
      <c r="C241" s="29" t="str">
        <f aca="false">IF(B241="","",IFERROR(INDEX(Lists!$B$5:$B$15,MATCH(B241,Lists!$A$5:$A$15,0)),""))</f>
        <v/>
      </c>
      <c r="D241" s="30"/>
      <c r="E241" s="30"/>
      <c r="F241" s="28"/>
      <c r="G241" s="28"/>
      <c r="H241" s="28"/>
      <c r="I241" s="30"/>
      <c r="J241" s="30"/>
      <c r="K241" s="35" t="str">
        <f aca="false">IF(A241="","",A241+Lists!$T$5)</f>
        <v/>
      </c>
      <c r="L241" s="28"/>
      <c r="M241" s="29" t="str">
        <f aca="true">IF(A241="","",IF(L241="Right","Done",IF(L241="Wrong","Redo again",IF(TODAY()&gt;=K241,"Redo DUE","Scheduled"))))</f>
        <v/>
      </c>
    </row>
    <row r="242" customFormat="false" ht="15" hidden="false" customHeight="false" outlineLevel="0" collapsed="false">
      <c r="A242" s="27"/>
      <c r="B242" s="28"/>
      <c r="C242" s="29" t="str">
        <f aca="false">IF(B242="","",IFERROR(INDEX(Lists!$B$5:$B$15,MATCH(B242,Lists!$A$5:$A$15,0)),""))</f>
        <v/>
      </c>
      <c r="D242" s="30"/>
      <c r="E242" s="30"/>
      <c r="F242" s="28"/>
      <c r="G242" s="28"/>
      <c r="H242" s="28"/>
      <c r="I242" s="30"/>
      <c r="J242" s="30"/>
      <c r="K242" s="35" t="str">
        <f aca="false">IF(A242="","",A242+Lists!$T$5)</f>
        <v/>
      </c>
      <c r="L242" s="28"/>
      <c r="M242" s="29" t="str">
        <f aca="true">IF(A242="","",IF(L242="Right","Done",IF(L242="Wrong","Redo again",IF(TODAY()&gt;=K242,"Redo DUE","Scheduled"))))</f>
        <v/>
      </c>
    </row>
    <row r="243" customFormat="false" ht="15" hidden="false" customHeight="false" outlineLevel="0" collapsed="false">
      <c r="A243" s="27"/>
      <c r="B243" s="28"/>
      <c r="C243" s="29" t="str">
        <f aca="false">IF(B243="","",IFERROR(INDEX(Lists!$B$5:$B$15,MATCH(B243,Lists!$A$5:$A$15,0)),""))</f>
        <v/>
      </c>
      <c r="D243" s="30"/>
      <c r="E243" s="30"/>
      <c r="F243" s="28"/>
      <c r="G243" s="28"/>
      <c r="H243" s="28"/>
      <c r="I243" s="30"/>
      <c r="J243" s="30"/>
      <c r="K243" s="35" t="str">
        <f aca="false">IF(A243="","",A243+Lists!$T$5)</f>
        <v/>
      </c>
      <c r="L243" s="28"/>
      <c r="M243" s="29" t="str">
        <f aca="true">IF(A243="","",IF(L243="Right","Done",IF(L243="Wrong","Redo again",IF(TODAY()&gt;=K243,"Redo DUE","Scheduled"))))</f>
        <v/>
      </c>
    </row>
    <row r="244" customFormat="false" ht="15" hidden="false" customHeight="false" outlineLevel="0" collapsed="false">
      <c r="A244" s="27"/>
      <c r="B244" s="28"/>
      <c r="C244" s="29" t="str">
        <f aca="false">IF(B244="","",IFERROR(INDEX(Lists!$B$5:$B$15,MATCH(B244,Lists!$A$5:$A$15,0)),""))</f>
        <v/>
      </c>
      <c r="D244" s="30"/>
      <c r="E244" s="30"/>
      <c r="F244" s="28"/>
      <c r="G244" s="28"/>
      <c r="H244" s="28"/>
      <c r="I244" s="30"/>
      <c r="J244" s="30"/>
      <c r="K244" s="35" t="str">
        <f aca="false">IF(A244="","",A244+Lists!$T$5)</f>
        <v/>
      </c>
      <c r="L244" s="28"/>
      <c r="M244" s="29" t="str">
        <f aca="true">IF(A244="","",IF(L244="Right","Done",IF(L244="Wrong","Redo again",IF(TODAY()&gt;=K244,"Redo DUE","Scheduled"))))</f>
        <v/>
      </c>
    </row>
    <row r="245" customFormat="false" ht="15" hidden="false" customHeight="false" outlineLevel="0" collapsed="false">
      <c r="A245" s="27"/>
      <c r="B245" s="28"/>
      <c r="C245" s="29" t="str">
        <f aca="false">IF(B245="","",IFERROR(INDEX(Lists!$B$5:$B$15,MATCH(B245,Lists!$A$5:$A$15,0)),""))</f>
        <v/>
      </c>
      <c r="D245" s="30"/>
      <c r="E245" s="30"/>
      <c r="F245" s="28"/>
      <c r="G245" s="28"/>
      <c r="H245" s="28"/>
      <c r="I245" s="30"/>
      <c r="J245" s="30"/>
      <c r="K245" s="35" t="str">
        <f aca="false">IF(A245="","",A245+Lists!$T$5)</f>
        <v/>
      </c>
      <c r="L245" s="28"/>
      <c r="M245" s="29" t="str">
        <f aca="true">IF(A245="","",IF(L245="Right","Done",IF(L245="Wrong","Redo again",IF(TODAY()&gt;=K245,"Redo DUE","Scheduled"))))</f>
        <v/>
      </c>
    </row>
    <row r="246" customFormat="false" ht="15" hidden="false" customHeight="false" outlineLevel="0" collapsed="false">
      <c r="A246" s="27"/>
      <c r="B246" s="28"/>
      <c r="C246" s="29" t="str">
        <f aca="false">IF(B246="","",IFERROR(INDEX(Lists!$B$5:$B$15,MATCH(B246,Lists!$A$5:$A$15,0)),""))</f>
        <v/>
      </c>
      <c r="D246" s="30"/>
      <c r="E246" s="30"/>
      <c r="F246" s="28"/>
      <c r="G246" s="28"/>
      <c r="H246" s="28"/>
      <c r="I246" s="30"/>
      <c r="J246" s="30"/>
      <c r="K246" s="35" t="str">
        <f aca="false">IF(A246="","",A246+Lists!$T$5)</f>
        <v/>
      </c>
      <c r="L246" s="28"/>
      <c r="M246" s="29" t="str">
        <f aca="true">IF(A246="","",IF(L246="Right","Done",IF(L246="Wrong","Redo again",IF(TODAY()&gt;=K246,"Redo DUE","Scheduled"))))</f>
        <v/>
      </c>
    </row>
    <row r="247" customFormat="false" ht="15" hidden="false" customHeight="false" outlineLevel="0" collapsed="false">
      <c r="A247" s="27"/>
      <c r="B247" s="28"/>
      <c r="C247" s="29" t="str">
        <f aca="false">IF(B247="","",IFERROR(INDEX(Lists!$B$5:$B$15,MATCH(B247,Lists!$A$5:$A$15,0)),""))</f>
        <v/>
      </c>
      <c r="D247" s="30"/>
      <c r="E247" s="30"/>
      <c r="F247" s="28"/>
      <c r="G247" s="28"/>
      <c r="H247" s="28"/>
      <c r="I247" s="30"/>
      <c r="J247" s="30"/>
      <c r="K247" s="35" t="str">
        <f aca="false">IF(A247="","",A247+Lists!$T$5)</f>
        <v/>
      </c>
      <c r="L247" s="28"/>
      <c r="M247" s="29" t="str">
        <f aca="true">IF(A247="","",IF(L247="Right","Done",IF(L247="Wrong","Redo again",IF(TODAY()&gt;=K247,"Redo DUE","Scheduled"))))</f>
        <v/>
      </c>
    </row>
    <row r="248" customFormat="false" ht="15" hidden="false" customHeight="false" outlineLevel="0" collapsed="false">
      <c r="A248" s="27"/>
      <c r="B248" s="28"/>
      <c r="C248" s="29" t="str">
        <f aca="false">IF(B248="","",IFERROR(INDEX(Lists!$B$5:$B$15,MATCH(B248,Lists!$A$5:$A$15,0)),""))</f>
        <v/>
      </c>
      <c r="D248" s="30"/>
      <c r="E248" s="30"/>
      <c r="F248" s="28"/>
      <c r="G248" s="28"/>
      <c r="H248" s="28"/>
      <c r="I248" s="30"/>
      <c r="J248" s="30"/>
      <c r="K248" s="35" t="str">
        <f aca="false">IF(A248="","",A248+Lists!$T$5)</f>
        <v/>
      </c>
      <c r="L248" s="28"/>
      <c r="M248" s="29" t="str">
        <f aca="true">IF(A248="","",IF(L248="Right","Done",IF(L248="Wrong","Redo again",IF(TODAY()&gt;=K248,"Redo DUE","Scheduled"))))</f>
        <v/>
      </c>
    </row>
    <row r="249" customFormat="false" ht="15" hidden="false" customHeight="false" outlineLevel="0" collapsed="false">
      <c r="A249" s="27"/>
      <c r="B249" s="28"/>
      <c r="C249" s="29" t="str">
        <f aca="false">IF(B249="","",IFERROR(INDEX(Lists!$B$5:$B$15,MATCH(B249,Lists!$A$5:$A$15,0)),""))</f>
        <v/>
      </c>
      <c r="D249" s="30"/>
      <c r="E249" s="30"/>
      <c r="F249" s="28"/>
      <c r="G249" s="28"/>
      <c r="H249" s="28"/>
      <c r="I249" s="30"/>
      <c r="J249" s="30"/>
      <c r="K249" s="35" t="str">
        <f aca="false">IF(A249="","",A249+Lists!$T$5)</f>
        <v/>
      </c>
      <c r="L249" s="28"/>
      <c r="M249" s="29" t="str">
        <f aca="true">IF(A249="","",IF(L249="Right","Done",IF(L249="Wrong","Redo again",IF(TODAY()&gt;=K249,"Redo DUE","Scheduled"))))</f>
        <v/>
      </c>
    </row>
    <row r="250" customFormat="false" ht="15" hidden="false" customHeight="false" outlineLevel="0" collapsed="false">
      <c r="A250" s="27"/>
      <c r="B250" s="28"/>
      <c r="C250" s="29" t="str">
        <f aca="false">IF(B250="","",IFERROR(INDEX(Lists!$B$5:$B$15,MATCH(B250,Lists!$A$5:$A$15,0)),""))</f>
        <v/>
      </c>
      <c r="D250" s="30"/>
      <c r="E250" s="30"/>
      <c r="F250" s="28"/>
      <c r="G250" s="28"/>
      <c r="H250" s="28"/>
      <c r="I250" s="30"/>
      <c r="J250" s="30"/>
      <c r="K250" s="35" t="str">
        <f aca="false">IF(A250="","",A250+Lists!$T$5)</f>
        <v/>
      </c>
      <c r="L250" s="28"/>
      <c r="M250" s="29" t="str">
        <f aca="true">IF(A250="","",IF(L250="Right","Done",IF(L250="Wrong","Redo again",IF(TODAY()&gt;=K250,"Redo DUE","Scheduled"))))</f>
        <v/>
      </c>
    </row>
    <row r="251" customFormat="false" ht="15" hidden="false" customHeight="false" outlineLevel="0" collapsed="false">
      <c r="A251" s="27"/>
      <c r="B251" s="28"/>
      <c r="C251" s="29" t="str">
        <f aca="false">IF(B251="","",IFERROR(INDEX(Lists!$B$5:$B$15,MATCH(B251,Lists!$A$5:$A$15,0)),""))</f>
        <v/>
      </c>
      <c r="D251" s="30"/>
      <c r="E251" s="30"/>
      <c r="F251" s="28"/>
      <c r="G251" s="28"/>
      <c r="H251" s="28"/>
      <c r="I251" s="30"/>
      <c r="J251" s="30"/>
      <c r="K251" s="35" t="str">
        <f aca="false">IF(A251="","",A251+Lists!$T$5)</f>
        <v/>
      </c>
      <c r="L251" s="28"/>
      <c r="M251" s="29" t="str">
        <f aca="true">IF(A251="","",IF(L251="Right","Done",IF(L251="Wrong","Redo again",IF(TODAY()&gt;=K251,"Redo DUE","Scheduled"))))</f>
        <v/>
      </c>
    </row>
    <row r="252" customFormat="false" ht="15" hidden="false" customHeight="false" outlineLevel="0" collapsed="false">
      <c r="A252" s="27"/>
      <c r="B252" s="28"/>
      <c r="C252" s="29" t="str">
        <f aca="false">IF(B252="","",IFERROR(INDEX(Lists!$B$5:$B$15,MATCH(B252,Lists!$A$5:$A$15,0)),""))</f>
        <v/>
      </c>
      <c r="D252" s="30"/>
      <c r="E252" s="30"/>
      <c r="F252" s="28"/>
      <c r="G252" s="28"/>
      <c r="H252" s="28"/>
      <c r="I252" s="30"/>
      <c r="J252" s="30"/>
      <c r="K252" s="35" t="str">
        <f aca="false">IF(A252="","",A252+Lists!$T$5)</f>
        <v/>
      </c>
      <c r="L252" s="28"/>
      <c r="M252" s="29" t="str">
        <f aca="true">IF(A252="","",IF(L252="Right","Done",IF(L252="Wrong","Redo again",IF(TODAY()&gt;=K252,"Redo DUE","Scheduled"))))</f>
        <v/>
      </c>
    </row>
    <row r="253" customFormat="false" ht="15" hidden="false" customHeight="false" outlineLevel="0" collapsed="false">
      <c r="A253" s="27"/>
      <c r="B253" s="28"/>
      <c r="C253" s="29" t="str">
        <f aca="false">IF(B253="","",IFERROR(INDEX(Lists!$B$5:$B$15,MATCH(B253,Lists!$A$5:$A$15,0)),""))</f>
        <v/>
      </c>
      <c r="D253" s="30"/>
      <c r="E253" s="30"/>
      <c r="F253" s="28"/>
      <c r="G253" s="28"/>
      <c r="H253" s="28"/>
      <c r="I253" s="30"/>
      <c r="J253" s="30"/>
      <c r="K253" s="35" t="str">
        <f aca="false">IF(A253="","",A253+Lists!$T$5)</f>
        <v/>
      </c>
      <c r="L253" s="28"/>
      <c r="M253" s="29" t="str">
        <f aca="true">IF(A253="","",IF(L253="Right","Done",IF(L253="Wrong","Redo again",IF(TODAY()&gt;=K253,"Redo DUE","Scheduled"))))</f>
        <v/>
      </c>
    </row>
    <row r="254" customFormat="false" ht="15" hidden="false" customHeight="false" outlineLevel="0" collapsed="false">
      <c r="A254" s="27"/>
      <c r="B254" s="28"/>
      <c r="C254" s="29" t="str">
        <f aca="false">IF(B254="","",IFERROR(INDEX(Lists!$B$5:$B$15,MATCH(B254,Lists!$A$5:$A$15,0)),""))</f>
        <v/>
      </c>
      <c r="D254" s="30"/>
      <c r="E254" s="30"/>
      <c r="F254" s="28"/>
      <c r="G254" s="28"/>
      <c r="H254" s="28"/>
      <c r="I254" s="30"/>
      <c r="J254" s="30"/>
      <c r="K254" s="35" t="str">
        <f aca="false">IF(A254="","",A254+Lists!$T$5)</f>
        <v/>
      </c>
      <c r="L254" s="28"/>
      <c r="M254" s="29" t="str">
        <f aca="true">IF(A254="","",IF(L254="Right","Done",IF(L254="Wrong","Redo again",IF(TODAY()&gt;=K254,"Redo DUE","Scheduled"))))</f>
        <v/>
      </c>
    </row>
    <row r="255" customFormat="false" ht="15" hidden="false" customHeight="false" outlineLevel="0" collapsed="false">
      <c r="A255" s="27"/>
      <c r="B255" s="28"/>
      <c r="C255" s="29" t="str">
        <f aca="false">IF(B255="","",IFERROR(INDEX(Lists!$B$5:$B$15,MATCH(B255,Lists!$A$5:$A$15,0)),""))</f>
        <v/>
      </c>
      <c r="D255" s="30"/>
      <c r="E255" s="30"/>
      <c r="F255" s="28"/>
      <c r="G255" s="28"/>
      <c r="H255" s="28"/>
      <c r="I255" s="30"/>
      <c r="J255" s="30"/>
      <c r="K255" s="35" t="str">
        <f aca="false">IF(A255="","",A255+Lists!$T$5)</f>
        <v/>
      </c>
      <c r="L255" s="28"/>
      <c r="M255" s="29" t="str">
        <f aca="true">IF(A255="","",IF(L255="Right","Done",IF(L255="Wrong","Redo again",IF(TODAY()&gt;=K255,"Redo DUE","Scheduled"))))</f>
        <v/>
      </c>
    </row>
    <row r="256" customFormat="false" ht="15" hidden="false" customHeight="false" outlineLevel="0" collapsed="false">
      <c r="A256" s="27"/>
      <c r="B256" s="28"/>
      <c r="C256" s="29" t="str">
        <f aca="false">IF(B256="","",IFERROR(INDEX(Lists!$B$5:$B$15,MATCH(B256,Lists!$A$5:$A$15,0)),""))</f>
        <v/>
      </c>
      <c r="D256" s="30"/>
      <c r="E256" s="30"/>
      <c r="F256" s="28"/>
      <c r="G256" s="28"/>
      <c r="H256" s="28"/>
      <c r="I256" s="30"/>
      <c r="J256" s="30"/>
      <c r="K256" s="35" t="str">
        <f aca="false">IF(A256="","",A256+Lists!$T$5)</f>
        <v/>
      </c>
      <c r="L256" s="28"/>
      <c r="M256" s="29" t="str">
        <f aca="true">IF(A256="","",IF(L256="Right","Done",IF(L256="Wrong","Redo again",IF(TODAY()&gt;=K256,"Redo DUE","Scheduled"))))</f>
        <v/>
      </c>
    </row>
    <row r="257" customFormat="false" ht="15" hidden="false" customHeight="false" outlineLevel="0" collapsed="false">
      <c r="A257" s="27"/>
      <c r="B257" s="28"/>
      <c r="C257" s="29" t="str">
        <f aca="false">IF(B257="","",IFERROR(INDEX(Lists!$B$5:$B$15,MATCH(B257,Lists!$A$5:$A$15,0)),""))</f>
        <v/>
      </c>
      <c r="D257" s="30"/>
      <c r="E257" s="30"/>
      <c r="F257" s="28"/>
      <c r="G257" s="28"/>
      <c r="H257" s="28"/>
      <c r="I257" s="30"/>
      <c r="J257" s="30"/>
      <c r="K257" s="35" t="str">
        <f aca="false">IF(A257="","",A257+Lists!$T$5)</f>
        <v/>
      </c>
      <c r="L257" s="28"/>
      <c r="M257" s="29" t="str">
        <f aca="true">IF(A257="","",IF(L257="Right","Done",IF(L257="Wrong","Redo again",IF(TODAY()&gt;=K257,"Redo DUE","Scheduled"))))</f>
        <v/>
      </c>
    </row>
    <row r="258" customFormat="false" ht="15" hidden="false" customHeight="false" outlineLevel="0" collapsed="false">
      <c r="A258" s="27"/>
      <c r="B258" s="28"/>
      <c r="C258" s="29" t="str">
        <f aca="false">IF(B258="","",IFERROR(INDEX(Lists!$B$5:$B$15,MATCH(B258,Lists!$A$5:$A$15,0)),""))</f>
        <v/>
      </c>
      <c r="D258" s="30"/>
      <c r="E258" s="30"/>
      <c r="F258" s="28"/>
      <c r="G258" s="28"/>
      <c r="H258" s="28"/>
      <c r="I258" s="30"/>
      <c r="J258" s="30"/>
      <c r="K258" s="35" t="str">
        <f aca="false">IF(A258="","",A258+Lists!$T$5)</f>
        <v/>
      </c>
      <c r="L258" s="28"/>
      <c r="M258" s="29" t="str">
        <f aca="true">IF(A258="","",IF(L258="Right","Done",IF(L258="Wrong","Redo again",IF(TODAY()&gt;=K258,"Redo DUE","Scheduled"))))</f>
        <v/>
      </c>
    </row>
    <row r="259" customFormat="false" ht="15" hidden="false" customHeight="false" outlineLevel="0" collapsed="false">
      <c r="A259" s="27"/>
      <c r="B259" s="28"/>
      <c r="C259" s="29" t="str">
        <f aca="false">IF(B259="","",IFERROR(INDEX(Lists!$B$5:$B$15,MATCH(B259,Lists!$A$5:$A$15,0)),""))</f>
        <v/>
      </c>
      <c r="D259" s="30"/>
      <c r="E259" s="30"/>
      <c r="F259" s="28"/>
      <c r="G259" s="28"/>
      <c r="H259" s="28"/>
      <c r="I259" s="30"/>
      <c r="J259" s="30"/>
      <c r="K259" s="35" t="str">
        <f aca="false">IF(A259="","",A259+Lists!$T$5)</f>
        <v/>
      </c>
      <c r="L259" s="28"/>
      <c r="M259" s="29" t="str">
        <f aca="true">IF(A259="","",IF(L259="Right","Done",IF(L259="Wrong","Redo again",IF(TODAY()&gt;=K259,"Redo DUE","Scheduled"))))</f>
        <v/>
      </c>
    </row>
    <row r="260" customFormat="false" ht="15" hidden="false" customHeight="false" outlineLevel="0" collapsed="false">
      <c r="A260" s="27"/>
      <c r="B260" s="28"/>
      <c r="C260" s="29" t="str">
        <f aca="false">IF(B260="","",IFERROR(INDEX(Lists!$B$5:$B$15,MATCH(B260,Lists!$A$5:$A$15,0)),""))</f>
        <v/>
      </c>
      <c r="D260" s="30"/>
      <c r="E260" s="30"/>
      <c r="F260" s="28"/>
      <c r="G260" s="28"/>
      <c r="H260" s="28"/>
      <c r="I260" s="30"/>
      <c r="J260" s="30"/>
      <c r="K260" s="35" t="str">
        <f aca="false">IF(A260="","",A260+Lists!$T$5)</f>
        <v/>
      </c>
      <c r="L260" s="28"/>
      <c r="M260" s="29" t="str">
        <f aca="true">IF(A260="","",IF(L260="Right","Done",IF(L260="Wrong","Redo again",IF(TODAY()&gt;=K260,"Redo DUE","Scheduled"))))</f>
        <v/>
      </c>
    </row>
    <row r="261" customFormat="false" ht="15" hidden="false" customHeight="false" outlineLevel="0" collapsed="false">
      <c r="A261" s="27"/>
      <c r="B261" s="28"/>
      <c r="C261" s="29" t="str">
        <f aca="false">IF(B261="","",IFERROR(INDEX(Lists!$B$5:$B$15,MATCH(B261,Lists!$A$5:$A$15,0)),""))</f>
        <v/>
      </c>
      <c r="D261" s="30"/>
      <c r="E261" s="30"/>
      <c r="F261" s="28"/>
      <c r="G261" s="28"/>
      <c r="H261" s="28"/>
      <c r="I261" s="30"/>
      <c r="J261" s="30"/>
      <c r="K261" s="35" t="str">
        <f aca="false">IF(A261="","",A261+Lists!$T$5)</f>
        <v/>
      </c>
      <c r="L261" s="28"/>
      <c r="M261" s="29" t="str">
        <f aca="true">IF(A261="","",IF(L261="Right","Done",IF(L261="Wrong","Redo again",IF(TODAY()&gt;=K261,"Redo DUE","Scheduled"))))</f>
        <v/>
      </c>
    </row>
    <row r="262" customFormat="false" ht="15" hidden="false" customHeight="false" outlineLevel="0" collapsed="false">
      <c r="A262" s="27"/>
      <c r="B262" s="28"/>
      <c r="C262" s="29" t="str">
        <f aca="false">IF(B262="","",IFERROR(INDEX(Lists!$B$5:$B$15,MATCH(B262,Lists!$A$5:$A$15,0)),""))</f>
        <v/>
      </c>
      <c r="D262" s="30"/>
      <c r="E262" s="30"/>
      <c r="F262" s="28"/>
      <c r="G262" s="28"/>
      <c r="H262" s="28"/>
      <c r="I262" s="30"/>
      <c r="J262" s="30"/>
      <c r="K262" s="35" t="str">
        <f aca="false">IF(A262="","",A262+Lists!$T$5)</f>
        <v/>
      </c>
      <c r="L262" s="28"/>
      <c r="M262" s="29" t="str">
        <f aca="true">IF(A262="","",IF(L262="Right","Done",IF(L262="Wrong","Redo again",IF(TODAY()&gt;=K262,"Redo DUE","Scheduled"))))</f>
        <v/>
      </c>
    </row>
    <row r="263" customFormat="false" ht="15" hidden="false" customHeight="false" outlineLevel="0" collapsed="false">
      <c r="A263" s="27"/>
      <c r="B263" s="28"/>
      <c r="C263" s="29" t="str">
        <f aca="false">IF(B263="","",IFERROR(INDEX(Lists!$B$5:$B$15,MATCH(B263,Lists!$A$5:$A$15,0)),""))</f>
        <v/>
      </c>
      <c r="D263" s="30"/>
      <c r="E263" s="30"/>
      <c r="F263" s="28"/>
      <c r="G263" s="28"/>
      <c r="H263" s="28"/>
      <c r="I263" s="30"/>
      <c r="J263" s="30"/>
      <c r="K263" s="35" t="str">
        <f aca="false">IF(A263="","",A263+Lists!$T$5)</f>
        <v/>
      </c>
      <c r="L263" s="28"/>
      <c r="M263" s="29" t="str">
        <f aca="true">IF(A263="","",IF(L263="Right","Done",IF(L263="Wrong","Redo again",IF(TODAY()&gt;=K263,"Redo DUE","Scheduled"))))</f>
        <v/>
      </c>
    </row>
    <row r="264" customFormat="false" ht="15" hidden="false" customHeight="false" outlineLevel="0" collapsed="false">
      <c r="A264" s="27"/>
      <c r="B264" s="28"/>
      <c r="C264" s="29" t="str">
        <f aca="false">IF(B264="","",IFERROR(INDEX(Lists!$B$5:$B$15,MATCH(B264,Lists!$A$5:$A$15,0)),""))</f>
        <v/>
      </c>
      <c r="D264" s="30"/>
      <c r="E264" s="30"/>
      <c r="F264" s="28"/>
      <c r="G264" s="28"/>
      <c r="H264" s="28"/>
      <c r="I264" s="30"/>
      <c r="J264" s="30"/>
      <c r="K264" s="35" t="str">
        <f aca="false">IF(A264="","",A264+Lists!$T$5)</f>
        <v/>
      </c>
      <c r="L264" s="28"/>
      <c r="M264" s="29" t="str">
        <f aca="true">IF(A264="","",IF(L264="Right","Done",IF(L264="Wrong","Redo again",IF(TODAY()&gt;=K264,"Redo DUE","Scheduled"))))</f>
        <v/>
      </c>
    </row>
    <row r="265" customFormat="false" ht="15" hidden="false" customHeight="false" outlineLevel="0" collapsed="false">
      <c r="A265" s="27"/>
      <c r="B265" s="28"/>
      <c r="C265" s="29" t="str">
        <f aca="false">IF(B265="","",IFERROR(INDEX(Lists!$B$5:$B$15,MATCH(B265,Lists!$A$5:$A$15,0)),""))</f>
        <v/>
      </c>
      <c r="D265" s="30"/>
      <c r="E265" s="30"/>
      <c r="F265" s="28"/>
      <c r="G265" s="28"/>
      <c r="H265" s="28"/>
      <c r="I265" s="30"/>
      <c r="J265" s="30"/>
      <c r="K265" s="35" t="str">
        <f aca="false">IF(A265="","",A265+Lists!$T$5)</f>
        <v/>
      </c>
      <c r="L265" s="28"/>
      <c r="M265" s="29" t="str">
        <f aca="true">IF(A265="","",IF(L265="Right","Done",IF(L265="Wrong","Redo again",IF(TODAY()&gt;=K265,"Redo DUE","Scheduled"))))</f>
        <v/>
      </c>
    </row>
    <row r="266" customFormat="false" ht="15" hidden="false" customHeight="false" outlineLevel="0" collapsed="false">
      <c r="A266" s="27"/>
      <c r="B266" s="28"/>
      <c r="C266" s="29" t="str">
        <f aca="false">IF(B266="","",IFERROR(INDEX(Lists!$B$5:$B$15,MATCH(B266,Lists!$A$5:$A$15,0)),""))</f>
        <v/>
      </c>
      <c r="D266" s="30"/>
      <c r="E266" s="30"/>
      <c r="F266" s="28"/>
      <c r="G266" s="28"/>
      <c r="H266" s="28"/>
      <c r="I266" s="30"/>
      <c r="J266" s="30"/>
      <c r="K266" s="35" t="str">
        <f aca="false">IF(A266="","",A266+Lists!$T$5)</f>
        <v/>
      </c>
      <c r="L266" s="28"/>
      <c r="M266" s="29" t="str">
        <f aca="true">IF(A266="","",IF(L266="Right","Done",IF(L266="Wrong","Redo again",IF(TODAY()&gt;=K266,"Redo DUE","Scheduled"))))</f>
        <v/>
      </c>
    </row>
    <row r="267" customFormat="false" ht="15" hidden="false" customHeight="false" outlineLevel="0" collapsed="false">
      <c r="A267" s="27"/>
      <c r="B267" s="28"/>
      <c r="C267" s="29" t="str">
        <f aca="false">IF(B267="","",IFERROR(INDEX(Lists!$B$5:$B$15,MATCH(B267,Lists!$A$5:$A$15,0)),""))</f>
        <v/>
      </c>
      <c r="D267" s="30"/>
      <c r="E267" s="30"/>
      <c r="F267" s="28"/>
      <c r="G267" s="28"/>
      <c r="H267" s="28"/>
      <c r="I267" s="30"/>
      <c r="J267" s="30"/>
      <c r="K267" s="35" t="str">
        <f aca="false">IF(A267="","",A267+Lists!$T$5)</f>
        <v/>
      </c>
      <c r="L267" s="28"/>
      <c r="M267" s="29" t="str">
        <f aca="true">IF(A267="","",IF(L267="Right","Done",IF(L267="Wrong","Redo again",IF(TODAY()&gt;=K267,"Redo DUE","Scheduled"))))</f>
        <v/>
      </c>
    </row>
    <row r="268" customFormat="false" ht="15" hidden="false" customHeight="false" outlineLevel="0" collapsed="false">
      <c r="A268" s="27"/>
      <c r="B268" s="28"/>
      <c r="C268" s="29" t="str">
        <f aca="false">IF(B268="","",IFERROR(INDEX(Lists!$B$5:$B$15,MATCH(B268,Lists!$A$5:$A$15,0)),""))</f>
        <v/>
      </c>
      <c r="D268" s="30"/>
      <c r="E268" s="30"/>
      <c r="F268" s="28"/>
      <c r="G268" s="28"/>
      <c r="H268" s="28"/>
      <c r="I268" s="30"/>
      <c r="J268" s="30"/>
      <c r="K268" s="35" t="str">
        <f aca="false">IF(A268="","",A268+Lists!$T$5)</f>
        <v/>
      </c>
      <c r="L268" s="28"/>
      <c r="M268" s="29" t="str">
        <f aca="true">IF(A268="","",IF(L268="Right","Done",IF(L268="Wrong","Redo again",IF(TODAY()&gt;=K268,"Redo DUE","Scheduled"))))</f>
        <v/>
      </c>
    </row>
    <row r="269" customFormat="false" ht="15" hidden="false" customHeight="false" outlineLevel="0" collapsed="false">
      <c r="A269" s="27"/>
      <c r="B269" s="28"/>
      <c r="C269" s="29" t="str">
        <f aca="false">IF(B269="","",IFERROR(INDEX(Lists!$B$5:$B$15,MATCH(B269,Lists!$A$5:$A$15,0)),""))</f>
        <v/>
      </c>
      <c r="D269" s="30"/>
      <c r="E269" s="30"/>
      <c r="F269" s="28"/>
      <c r="G269" s="28"/>
      <c r="H269" s="28"/>
      <c r="I269" s="30"/>
      <c r="J269" s="30"/>
      <c r="K269" s="35" t="str">
        <f aca="false">IF(A269="","",A269+Lists!$T$5)</f>
        <v/>
      </c>
      <c r="L269" s="28"/>
      <c r="M269" s="29" t="str">
        <f aca="true">IF(A269="","",IF(L269="Right","Done",IF(L269="Wrong","Redo again",IF(TODAY()&gt;=K269,"Redo DUE","Scheduled"))))</f>
        <v/>
      </c>
    </row>
    <row r="270" customFormat="false" ht="15" hidden="false" customHeight="false" outlineLevel="0" collapsed="false">
      <c r="A270" s="27"/>
      <c r="B270" s="28"/>
      <c r="C270" s="29" t="str">
        <f aca="false">IF(B270="","",IFERROR(INDEX(Lists!$B$5:$B$15,MATCH(B270,Lists!$A$5:$A$15,0)),""))</f>
        <v/>
      </c>
      <c r="D270" s="30"/>
      <c r="E270" s="30"/>
      <c r="F270" s="28"/>
      <c r="G270" s="28"/>
      <c r="H270" s="28"/>
      <c r="I270" s="30"/>
      <c r="J270" s="30"/>
      <c r="K270" s="35" t="str">
        <f aca="false">IF(A270="","",A270+Lists!$T$5)</f>
        <v/>
      </c>
      <c r="L270" s="28"/>
      <c r="M270" s="29" t="str">
        <f aca="true">IF(A270="","",IF(L270="Right","Done",IF(L270="Wrong","Redo again",IF(TODAY()&gt;=K270,"Redo DUE","Scheduled"))))</f>
        <v/>
      </c>
    </row>
    <row r="271" customFormat="false" ht="15" hidden="false" customHeight="false" outlineLevel="0" collapsed="false">
      <c r="A271" s="27"/>
      <c r="B271" s="28"/>
      <c r="C271" s="29" t="str">
        <f aca="false">IF(B271="","",IFERROR(INDEX(Lists!$B$5:$B$15,MATCH(B271,Lists!$A$5:$A$15,0)),""))</f>
        <v/>
      </c>
      <c r="D271" s="30"/>
      <c r="E271" s="30"/>
      <c r="F271" s="28"/>
      <c r="G271" s="28"/>
      <c r="H271" s="28"/>
      <c r="I271" s="30"/>
      <c r="J271" s="30"/>
      <c r="K271" s="35" t="str">
        <f aca="false">IF(A271="","",A271+Lists!$T$5)</f>
        <v/>
      </c>
      <c r="L271" s="28"/>
      <c r="M271" s="29" t="str">
        <f aca="true">IF(A271="","",IF(L271="Right","Done",IF(L271="Wrong","Redo again",IF(TODAY()&gt;=K271,"Redo DUE","Scheduled"))))</f>
        <v/>
      </c>
    </row>
    <row r="272" customFormat="false" ht="15" hidden="false" customHeight="false" outlineLevel="0" collapsed="false">
      <c r="A272" s="27"/>
      <c r="B272" s="28"/>
      <c r="C272" s="29" t="str">
        <f aca="false">IF(B272="","",IFERROR(INDEX(Lists!$B$5:$B$15,MATCH(B272,Lists!$A$5:$A$15,0)),""))</f>
        <v/>
      </c>
      <c r="D272" s="30"/>
      <c r="E272" s="30"/>
      <c r="F272" s="28"/>
      <c r="G272" s="28"/>
      <c r="H272" s="28"/>
      <c r="I272" s="30"/>
      <c r="J272" s="30"/>
      <c r="K272" s="35" t="str">
        <f aca="false">IF(A272="","",A272+Lists!$T$5)</f>
        <v/>
      </c>
      <c r="L272" s="28"/>
      <c r="M272" s="29" t="str">
        <f aca="true">IF(A272="","",IF(L272="Right","Done",IF(L272="Wrong","Redo again",IF(TODAY()&gt;=K272,"Redo DUE","Scheduled"))))</f>
        <v/>
      </c>
    </row>
    <row r="273" customFormat="false" ht="15" hidden="false" customHeight="false" outlineLevel="0" collapsed="false">
      <c r="A273" s="27"/>
      <c r="B273" s="28"/>
      <c r="C273" s="29" t="str">
        <f aca="false">IF(B273="","",IFERROR(INDEX(Lists!$B$5:$B$15,MATCH(B273,Lists!$A$5:$A$15,0)),""))</f>
        <v/>
      </c>
      <c r="D273" s="30"/>
      <c r="E273" s="30"/>
      <c r="F273" s="28"/>
      <c r="G273" s="28"/>
      <c r="H273" s="28"/>
      <c r="I273" s="30"/>
      <c r="J273" s="30"/>
      <c r="K273" s="35" t="str">
        <f aca="false">IF(A273="","",A273+Lists!$T$5)</f>
        <v/>
      </c>
      <c r="L273" s="28"/>
      <c r="M273" s="29" t="str">
        <f aca="true">IF(A273="","",IF(L273="Right","Done",IF(L273="Wrong","Redo again",IF(TODAY()&gt;=K273,"Redo DUE","Scheduled"))))</f>
        <v/>
      </c>
    </row>
    <row r="274" customFormat="false" ht="15" hidden="false" customHeight="false" outlineLevel="0" collapsed="false">
      <c r="A274" s="27"/>
      <c r="B274" s="28"/>
      <c r="C274" s="29" t="str">
        <f aca="false">IF(B274="","",IFERROR(INDEX(Lists!$B$5:$B$15,MATCH(B274,Lists!$A$5:$A$15,0)),""))</f>
        <v/>
      </c>
      <c r="D274" s="30"/>
      <c r="E274" s="30"/>
      <c r="F274" s="28"/>
      <c r="G274" s="28"/>
      <c r="H274" s="28"/>
      <c r="I274" s="30"/>
      <c r="J274" s="30"/>
      <c r="K274" s="35" t="str">
        <f aca="false">IF(A274="","",A274+Lists!$T$5)</f>
        <v/>
      </c>
      <c r="L274" s="28"/>
      <c r="M274" s="29" t="str">
        <f aca="true">IF(A274="","",IF(L274="Right","Done",IF(L274="Wrong","Redo again",IF(TODAY()&gt;=K274,"Redo DUE","Scheduled"))))</f>
        <v/>
      </c>
    </row>
    <row r="275" customFormat="false" ht="15" hidden="false" customHeight="false" outlineLevel="0" collapsed="false">
      <c r="A275" s="27"/>
      <c r="B275" s="28"/>
      <c r="C275" s="29" t="str">
        <f aca="false">IF(B275="","",IFERROR(INDEX(Lists!$B$5:$B$15,MATCH(B275,Lists!$A$5:$A$15,0)),""))</f>
        <v/>
      </c>
      <c r="D275" s="30"/>
      <c r="E275" s="30"/>
      <c r="F275" s="28"/>
      <c r="G275" s="28"/>
      <c r="H275" s="28"/>
      <c r="I275" s="30"/>
      <c r="J275" s="30"/>
      <c r="K275" s="35" t="str">
        <f aca="false">IF(A275="","",A275+Lists!$T$5)</f>
        <v/>
      </c>
      <c r="L275" s="28"/>
      <c r="M275" s="29" t="str">
        <f aca="true">IF(A275="","",IF(L275="Right","Done",IF(L275="Wrong","Redo again",IF(TODAY()&gt;=K275,"Redo DUE","Scheduled"))))</f>
        <v/>
      </c>
    </row>
    <row r="276" customFormat="false" ht="15" hidden="false" customHeight="false" outlineLevel="0" collapsed="false">
      <c r="A276" s="27"/>
      <c r="B276" s="28"/>
      <c r="C276" s="29" t="str">
        <f aca="false">IF(B276="","",IFERROR(INDEX(Lists!$B$5:$B$15,MATCH(B276,Lists!$A$5:$A$15,0)),""))</f>
        <v/>
      </c>
      <c r="D276" s="30"/>
      <c r="E276" s="30"/>
      <c r="F276" s="28"/>
      <c r="G276" s="28"/>
      <c r="H276" s="28"/>
      <c r="I276" s="30"/>
      <c r="J276" s="30"/>
      <c r="K276" s="35" t="str">
        <f aca="false">IF(A276="","",A276+Lists!$T$5)</f>
        <v/>
      </c>
      <c r="L276" s="28"/>
      <c r="M276" s="29" t="str">
        <f aca="true">IF(A276="","",IF(L276="Right","Done",IF(L276="Wrong","Redo again",IF(TODAY()&gt;=K276,"Redo DUE","Scheduled"))))</f>
        <v/>
      </c>
    </row>
    <row r="277" customFormat="false" ht="15" hidden="false" customHeight="false" outlineLevel="0" collapsed="false">
      <c r="A277" s="27"/>
      <c r="B277" s="28"/>
      <c r="C277" s="29" t="str">
        <f aca="false">IF(B277="","",IFERROR(INDEX(Lists!$B$5:$B$15,MATCH(B277,Lists!$A$5:$A$15,0)),""))</f>
        <v/>
      </c>
      <c r="D277" s="30"/>
      <c r="E277" s="30"/>
      <c r="F277" s="28"/>
      <c r="G277" s="28"/>
      <c r="H277" s="28"/>
      <c r="I277" s="30"/>
      <c r="J277" s="30"/>
      <c r="K277" s="35" t="str">
        <f aca="false">IF(A277="","",A277+Lists!$T$5)</f>
        <v/>
      </c>
      <c r="L277" s="28"/>
      <c r="M277" s="29" t="str">
        <f aca="true">IF(A277="","",IF(L277="Right","Done",IF(L277="Wrong","Redo again",IF(TODAY()&gt;=K277,"Redo DUE","Scheduled"))))</f>
        <v/>
      </c>
    </row>
    <row r="278" customFormat="false" ht="15" hidden="false" customHeight="false" outlineLevel="0" collapsed="false">
      <c r="A278" s="27"/>
      <c r="B278" s="28"/>
      <c r="C278" s="29" t="str">
        <f aca="false">IF(B278="","",IFERROR(INDEX(Lists!$B$5:$B$15,MATCH(B278,Lists!$A$5:$A$15,0)),""))</f>
        <v/>
      </c>
      <c r="D278" s="30"/>
      <c r="E278" s="30"/>
      <c r="F278" s="28"/>
      <c r="G278" s="28"/>
      <c r="H278" s="28"/>
      <c r="I278" s="30"/>
      <c r="J278" s="30"/>
      <c r="K278" s="35" t="str">
        <f aca="false">IF(A278="","",A278+Lists!$T$5)</f>
        <v/>
      </c>
      <c r="L278" s="28"/>
      <c r="M278" s="29" t="str">
        <f aca="true">IF(A278="","",IF(L278="Right","Done",IF(L278="Wrong","Redo again",IF(TODAY()&gt;=K278,"Redo DUE","Scheduled"))))</f>
        <v/>
      </c>
    </row>
    <row r="279" customFormat="false" ht="15" hidden="false" customHeight="false" outlineLevel="0" collapsed="false">
      <c r="A279" s="27"/>
      <c r="B279" s="28"/>
      <c r="C279" s="29" t="str">
        <f aca="false">IF(B279="","",IFERROR(INDEX(Lists!$B$5:$B$15,MATCH(B279,Lists!$A$5:$A$15,0)),""))</f>
        <v/>
      </c>
      <c r="D279" s="30"/>
      <c r="E279" s="30"/>
      <c r="F279" s="28"/>
      <c r="G279" s="28"/>
      <c r="H279" s="28"/>
      <c r="I279" s="30"/>
      <c r="J279" s="30"/>
      <c r="K279" s="35" t="str">
        <f aca="false">IF(A279="","",A279+Lists!$T$5)</f>
        <v/>
      </c>
      <c r="L279" s="28"/>
      <c r="M279" s="29" t="str">
        <f aca="true">IF(A279="","",IF(L279="Right","Done",IF(L279="Wrong","Redo again",IF(TODAY()&gt;=K279,"Redo DUE","Scheduled"))))</f>
        <v/>
      </c>
    </row>
    <row r="280" customFormat="false" ht="15" hidden="false" customHeight="false" outlineLevel="0" collapsed="false">
      <c r="A280" s="27"/>
      <c r="B280" s="28"/>
      <c r="C280" s="29" t="str">
        <f aca="false">IF(B280="","",IFERROR(INDEX(Lists!$B$5:$B$15,MATCH(B280,Lists!$A$5:$A$15,0)),""))</f>
        <v/>
      </c>
      <c r="D280" s="30"/>
      <c r="E280" s="30"/>
      <c r="F280" s="28"/>
      <c r="G280" s="28"/>
      <c r="H280" s="28"/>
      <c r="I280" s="30"/>
      <c r="J280" s="30"/>
      <c r="K280" s="35" t="str">
        <f aca="false">IF(A280="","",A280+Lists!$T$5)</f>
        <v/>
      </c>
      <c r="L280" s="28"/>
      <c r="M280" s="29" t="str">
        <f aca="true">IF(A280="","",IF(L280="Right","Done",IF(L280="Wrong","Redo again",IF(TODAY()&gt;=K280,"Redo DUE","Scheduled"))))</f>
        <v/>
      </c>
    </row>
    <row r="281" customFormat="false" ht="15" hidden="false" customHeight="false" outlineLevel="0" collapsed="false">
      <c r="A281" s="27"/>
      <c r="B281" s="28"/>
      <c r="C281" s="29" t="str">
        <f aca="false">IF(B281="","",IFERROR(INDEX(Lists!$B$5:$B$15,MATCH(B281,Lists!$A$5:$A$15,0)),""))</f>
        <v/>
      </c>
      <c r="D281" s="30"/>
      <c r="E281" s="30"/>
      <c r="F281" s="28"/>
      <c r="G281" s="28"/>
      <c r="H281" s="28"/>
      <c r="I281" s="30"/>
      <c r="J281" s="30"/>
      <c r="K281" s="35" t="str">
        <f aca="false">IF(A281="","",A281+Lists!$T$5)</f>
        <v/>
      </c>
      <c r="L281" s="28"/>
      <c r="M281" s="29" t="str">
        <f aca="true">IF(A281="","",IF(L281="Right","Done",IF(L281="Wrong","Redo again",IF(TODAY()&gt;=K281,"Redo DUE","Scheduled"))))</f>
        <v/>
      </c>
    </row>
    <row r="282" customFormat="false" ht="15" hidden="false" customHeight="false" outlineLevel="0" collapsed="false">
      <c r="A282" s="27"/>
      <c r="B282" s="28"/>
      <c r="C282" s="29" t="str">
        <f aca="false">IF(B282="","",IFERROR(INDEX(Lists!$B$5:$B$15,MATCH(B282,Lists!$A$5:$A$15,0)),""))</f>
        <v/>
      </c>
      <c r="D282" s="30"/>
      <c r="E282" s="30"/>
      <c r="F282" s="28"/>
      <c r="G282" s="28"/>
      <c r="H282" s="28"/>
      <c r="I282" s="30"/>
      <c r="J282" s="30"/>
      <c r="K282" s="35" t="str">
        <f aca="false">IF(A282="","",A282+Lists!$T$5)</f>
        <v/>
      </c>
      <c r="L282" s="28"/>
      <c r="M282" s="29" t="str">
        <f aca="true">IF(A282="","",IF(L282="Right","Done",IF(L282="Wrong","Redo again",IF(TODAY()&gt;=K282,"Redo DUE","Scheduled"))))</f>
        <v/>
      </c>
    </row>
    <row r="283" customFormat="false" ht="15" hidden="false" customHeight="false" outlineLevel="0" collapsed="false">
      <c r="A283" s="27"/>
      <c r="B283" s="28"/>
      <c r="C283" s="29" t="str">
        <f aca="false">IF(B283="","",IFERROR(INDEX(Lists!$B$5:$B$15,MATCH(B283,Lists!$A$5:$A$15,0)),""))</f>
        <v/>
      </c>
      <c r="D283" s="30"/>
      <c r="E283" s="30"/>
      <c r="F283" s="28"/>
      <c r="G283" s="28"/>
      <c r="H283" s="28"/>
      <c r="I283" s="30"/>
      <c r="J283" s="30"/>
      <c r="K283" s="35" t="str">
        <f aca="false">IF(A283="","",A283+Lists!$T$5)</f>
        <v/>
      </c>
      <c r="L283" s="28"/>
      <c r="M283" s="29" t="str">
        <f aca="true">IF(A283="","",IF(L283="Right","Done",IF(L283="Wrong","Redo again",IF(TODAY()&gt;=K283,"Redo DUE","Scheduled"))))</f>
        <v/>
      </c>
    </row>
    <row r="284" customFormat="false" ht="15" hidden="false" customHeight="false" outlineLevel="0" collapsed="false">
      <c r="A284" s="27"/>
      <c r="B284" s="28"/>
      <c r="C284" s="29" t="str">
        <f aca="false">IF(B284="","",IFERROR(INDEX(Lists!$B$5:$B$15,MATCH(B284,Lists!$A$5:$A$15,0)),""))</f>
        <v/>
      </c>
      <c r="D284" s="30"/>
      <c r="E284" s="30"/>
      <c r="F284" s="28"/>
      <c r="G284" s="28"/>
      <c r="H284" s="28"/>
      <c r="I284" s="30"/>
      <c r="J284" s="30"/>
      <c r="K284" s="35" t="str">
        <f aca="false">IF(A284="","",A284+Lists!$T$5)</f>
        <v/>
      </c>
      <c r="L284" s="28"/>
      <c r="M284" s="29" t="str">
        <f aca="true">IF(A284="","",IF(L284="Right","Done",IF(L284="Wrong","Redo again",IF(TODAY()&gt;=K284,"Redo DUE","Scheduled"))))</f>
        <v/>
      </c>
    </row>
    <row r="285" customFormat="false" ht="15" hidden="false" customHeight="false" outlineLevel="0" collapsed="false">
      <c r="A285" s="27"/>
      <c r="B285" s="28"/>
      <c r="C285" s="29" t="str">
        <f aca="false">IF(B285="","",IFERROR(INDEX(Lists!$B$5:$B$15,MATCH(B285,Lists!$A$5:$A$15,0)),""))</f>
        <v/>
      </c>
      <c r="D285" s="30"/>
      <c r="E285" s="30"/>
      <c r="F285" s="28"/>
      <c r="G285" s="28"/>
      <c r="H285" s="28"/>
      <c r="I285" s="30"/>
      <c r="J285" s="30"/>
      <c r="K285" s="35" t="str">
        <f aca="false">IF(A285="","",A285+Lists!$T$5)</f>
        <v/>
      </c>
      <c r="L285" s="28"/>
      <c r="M285" s="29" t="str">
        <f aca="true">IF(A285="","",IF(L285="Right","Done",IF(L285="Wrong","Redo again",IF(TODAY()&gt;=K285,"Redo DUE","Scheduled"))))</f>
        <v/>
      </c>
    </row>
    <row r="286" customFormat="false" ht="15" hidden="false" customHeight="false" outlineLevel="0" collapsed="false">
      <c r="A286" s="27"/>
      <c r="B286" s="28"/>
      <c r="C286" s="29" t="str">
        <f aca="false">IF(B286="","",IFERROR(INDEX(Lists!$B$5:$B$15,MATCH(B286,Lists!$A$5:$A$15,0)),""))</f>
        <v/>
      </c>
      <c r="D286" s="30"/>
      <c r="E286" s="30"/>
      <c r="F286" s="28"/>
      <c r="G286" s="28"/>
      <c r="H286" s="28"/>
      <c r="I286" s="30"/>
      <c r="J286" s="30"/>
      <c r="K286" s="35" t="str">
        <f aca="false">IF(A286="","",A286+Lists!$T$5)</f>
        <v/>
      </c>
      <c r="L286" s="28"/>
      <c r="M286" s="29" t="str">
        <f aca="true">IF(A286="","",IF(L286="Right","Done",IF(L286="Wrong","Redo again",IF(TODAY()&gt;=K286,"Redo DUE","Scheduled"))))</f>
        <v/>
      </c>
    </row>
    <row r="287" customFormat="false" ht="15" hidden="false" customHeight="false" outlineLevel="0" collapsed="false">
      <c r="A287" s="27"/>
      <c r="B287" s="28"/>
      <c r="C287" s="29" t="str">
        <f aca="false">IF(B287="","",IFERROR(INDEX(Lists!$B$5:$B$15,MATCH(B287,Lists!$A$5:$A$15,0)),""))</f>
        <v/>
      </c>
      <c r="D287" s="30"/>
      <c r="E287" s="30"/>
      <c r="F287" s="28"/>
      <c r="G287" s="28"/>
      <c r="H287" s="28"/>
      <c r="I287" s="30"/>
      <c r="J287" s="30"/>
      <c r="K287" s="35" t="str">
        <f aca="false">IF(A287="","",A287+Lists!$T$5)</f>
        <v/>
      </c>
      <c r="L287" s="28"/>
      <c r="M287" s="29" t="str">
        <f aca="true">IF(A287="","",IF(L287="Right","Done",IF(L287="Wrong","Redo again",IF(TODAY()&gt;=K287,"Redo DUE","Scheduled"))))</f>
        <v/>
      </c>
    </row>
    <row r="288" customFormat="false" ht="15" hidden="false" customHeight="false" outlineLevel="0" collapsed="false">
      <c r="A288" s="27"/>
      <c r="B288" s="28"/>
      <c r="C288" s="29" t="str">
        <f aca="false">IF(B288="","",IFERROR(INDEX(Lists!$B$5:$B$15,MATCH(B288,Lists!$A$5:$A$15,0)),""))</f>
        <v/>
      </c>
      <c r="D288" s="30"/>
      <c r="E288" s="30"/>
      <c r="F288" s="28"/>
      <c r="G288" s="28"/>
      <c r="H288" s="28"/>
      <c r="I288" s="30"/>
      <c r="J288" s="30"/>
      <c r="K288" s="35" t="str">
        <f aca="false">IF(A288="","",A288+Lists!$T$5)</f>
        <v/>
      </c>
      <c r="L288" s="28"/>
      <c r="M288" s="29" t="str">
        <f aca="true">IF(A288="","",IF(L288="Right","Done",IF(L288="Wrong","Redo again",IF(TODAY()&gt;=K288,"Redo DUE","Scheduled"))))</f>
        <v/>
      </c>
    </row>
    <row r="289" customFormat="false" ht="15" hidden="false" customHeight="false" outlineLevel="0" collapsed="false">
      <c r="A289" s="27"/>
      <c r="B289" s="28"/>
      <c r="C289" s="29" t="str">
        <f aca="false">IF(B289="","",IFERROR(INDEX(Lists!$B$5:$B$15,MATCH(B289,Lists!$A$5:$A$15,0)),""))</f>
        <v/>
      </c>
      <c r="D289" s="30"/>
      <c r="E289" s="30"/>
      <c r="F289" s="28"/>
      <c r="G289" s="28"/>
      <c r="H289" s="28"/>
      <c r="I289" s="30"/>
      <c r="J289" s="30"/>
      <c r="K289" s="35" t="str">
        <f aca="false">IF(A289="","",A289+Lists!$T$5)</f>
        <v/>
      </c>
      <c r="L289" s="28"/>
      <c r="M289" s="29" t="str">
        <f aca="true">IF(A289="","",IF(L289="Right","Done",IF(L289="Wrong","Redo again",IF(TODAY()&gt;=K289,"Redo DUE","Scheduled"))))</f>
        <v/>
      </c>
    </row>
    <row r="290" customFormat="false" ht="15" hidden="false" customHeight="false" outlineLevel="0" collapsed="false">
      <c r="A290" s="27"/>
      <c r="B290" s="28"/>
      <c r="C290" s="29" t="str">
        <f aca="false">IF(B290="","",IFERROR(INDEX(Lists!$B$5:$B$15,MATCH(B290,Lists!$A$5:$A$15,0)),""))</f>
        <v/>
      </c>
      <c r="D290" s="30"/>
      <c r="E290" s="30"/>
      <c r="F290" s="28"/>
      <c r="G290" s="28"/>
      <c r="H290" s="28"/>
      <c r="I290" s="30"/>
      <c r="J290" s="30"/>
      <c r="K290" s="35" t="str">
        <f aca="false">IF(A290="","",A290+Lists!$T$5)</f>
        <v/>
      </c>
      <c r="L290" s="28"/>
      <c r="M290" s="29" t="str">
        <f aca="true">IF(A290="","",IF(L290="Right","Done",IF(L290="Wrong","Redo again",IF(TODAY()&gt;=K290,"Redo DUE","Scheduled"))))</f>
        <v/>
      </c>
    </row>
    <row r="291" customFormat="false" ht="15" hidden="false" customHeight="false" outlineLevel="0" collapsed="false">
      <c r="A291" s="27"/>
      <c r="B291" s="28"/>
      <c r="C291" s="29" t="str">
        <f aca="false">IF(B291="","",IFERROR(INDEX(Lists!$B$5:$B$15,MATCH(B291,Lists!$A$5:$A$15,0)),""))</f>
        <v/>
      </c>
      <c r="D291" s="30"/>
      <c r="E291" s="30"/>
      <c r="F291" s="28"/>
      <c r="G291" s="28"/>
      <c r="H291" s="28"/>
      <c r="I291" s="30"/>
      <c r="J291" s="30"/>
      <c r="K291" s="35" t="str">
        <f aca="false">IF(A291="","",A291+Lists!$T$5)</f>
        <v/>
      </c>
      <c r="L291" s="28"/>
      <c r="M291" s="29" t="str">
        <f aca="true">IF(A291="","",IF(L291="Right","Done",IF(L291="Wrong","Redo again",IF(TODAY()&gt;=K291,"Redo DUE","Scheduled"))))</f>
        <v/>
      </c>
    </row>
    <row r="292" customFormat="false" ht="15" hidden="false" customHeight="false" outlineLevel="0" collapsed="false">
      <c r="A292" s="27"/>
      <c r="B292" s="28"/>
      <c r="C292" s="29" t="str">
        <f aca="false">IF(B292="","",IFERROR(INDEX(Lists!$B$5:$B$15,MATCH(B292,Lists!$A$5:$A$15,0)),""))</f>
        <v/>
      </c>
      <c r="D292" s="30"/>
      <c r="E292" s="30"/>
      <c r="F292" s="28"/>
      <c r="G292" s="28"/>
      <c r="H292" s="28"/>
      <c r="I292" s="30"/>
      <c r="J292" s="30"/>
      <c r="K292" s="35" t="str">
        <f aca="false">IF(A292="","",A292+Lists!$T$5)</f>
        <v/>
      </c>
      <c r="L292" s="28"/>
      <c r="M292" s="29" t="str">
        <f aca="true">IF(A292="","",IF(L292="Right","Done",IF(L292="Wrong","Redo again",IF(TODAY()&gt;=K292,"Redo DUE","Scheduled"))))</f>
        <v/>
      </c>
    </row>
    <row r="293" customFormat="false" ht="15" hidden="false" customHeight="false" outlineLevel="0" collapsed="false">
      <c r="A293" s="27"/>
      <c r="B293" s="28"/>
      <c r="C293" s="29" t="str">
        <f aca="false">IF(B293="","",IFERROR(INDEX(Lists!$B$5:$B$15,MATCH(B293,Lists!$A$5:$A$15,0)),""))</f>
        <v/>
      </c>
      <c r="D293" s="30"/>
      <c r="E293" s="30"/>
      <c r="F293" s="28"/>
      <c r="G293" s="28"/>
      <c r="H293" s="28"/>
      <c r="I293" s="30"/>
      <c r="J293" s="30"/>
      <c r="K293" s="35" t="str">
        <f aca="false">IF(A293="","",A293+Lists!$T$5)</f>
        <v/>
      </c>
      <c r="L293" s="28"/>
      <c r="M293" s="29" t="str">
        <f aca="true">IF(A293="","",IF(L293="Right","Done",IF(L293="Wrong","Redo again",IF(TODAY()&gt;=K293,"Redo DUE","Scheduled"))))</f>
        <v/>
      </c>
    </row>
    <row r="294" customFormat="false" ht="15" hidden="false" customHeight="false" outlineLevel="0" collapsed="false">
      <c r="A294" s="27"/>
      <c r="B294" s="28"/>
      <c r="C294" s="29" t="str">
        <f aca="false">IF(B294="","",IFERROR(INDEX(Lists!$B$5:$B$15,MATCH(B294,Lists!$A$5:$A$15,0)),""))</f>
        <v/>
      </c>
      <c r="D294" s="30"/>
      <c r="E294" s="30"/>
      <c r="F294" s="28"/>
      <c r="G294" s="28"/>
      <c r="H294" s="28"/>
      <c r="I294" s="30"/>
      <c r="J294" s="30"/>
      <c r="K294" s="35" t="str">
        <f aca="false">IF(A294="","",A294+Lists!$T$5)</f>
        <v/>
      </c>
      <c r="L294" s="28"/>
      <c r="M294" s="29" t="str">
        <f aca="true">IF(A294="","",IF(L294="Right","Done",IF(L294="Wrong","Redo again",IF(TODAY()&gt;=K294,"Redo DUE","Scheduled"))))</f>
        <v/>
      </c>
    </row>
    <row r="295" customFormat="false" ht="15" hidden="false" customHeight="false" outlineLevel="0" collapsed="false">
      <c r="A295" s="27"/>
      <c r="B295" s="28"/>
      <c r="C295" s="29" t="str">
        <f aca="false">IF(B295="","",IFERROR(INDEX(Lists!$B$5:$B$15,MATCH(B295,Lists!$A$5:$A$15,0)),""))</f>
        <v/>
      </c>
      <c r="D295" s="30"/>
      <c r="E295" s="30"/>
      <c r="F295" s="28"/>
      <c r="G295" s="28"/>
      <c r="H295" s="28"/>
      <c r="I295" s="30"/>
      <c r="J295" s="30"/>
      <c r="K295" s="35" t="str">
        <f aca="false">IF(A295="","",A295+Lists!$T$5)</f>
        <v/>
      </c>
      <c r="L295" s="28"/>
      <c r="M295" s="29" t="str">
        <f aca="true">IF(A295="","",IF(L295="Right","Done",IF(L295="Wrong","Redo again",IF(TODAY()&gt;=K295,"Redo DUE","Scheduled"))))</f>
        <v/>
      </c>
    </row>
    <row r="296" customFormat="false" ht="15" hidden="false" customHeight="false" outlineLevel="0" collapsed="false">
      <c r="A296" s="27"/>
      <c r="B296" s="28"/>
      <c r="C296" s="29" t="str">
        <f aca="false">IF(B296="","",IFERROR(INDEX(Lists!$B$5:$B$15,MATCH(B296,Lists!$A$5:$A$15,0)),""))</f>
        <v/>
      </c>
      <c r="D296" s="30"/>
      <c r="E296" s="30"/>
      <c r="F296" s="28"/>
      <c r="G296" s="28"/>
      <c r="H296" s="28"/>
      <c r="I296" s="30"/>
      <c r="J296" s="30"/>
      <c r="K296" s="35" t="str">
        <f aca="false">IF(A296="","",A296+Lists!$T$5)</f>
        <v/>
      </c>
      <c r="L296" s="28"/>
      <c r="M296" s="29" t="str">
        <f aca="true">IF(A296="","",IF(L296="Right","Done",IF(L296="Wrong","Redo again",IF(TODAY()&gt;=K296,"Redo DUE","Scheduled"))))</f>
        <v/>
      </c>
    </row>
    <row r="297" customFormat="false" ht="15" hidden="false" customHeight="false" outlineLevel="0" collapsed="false">
      <c r="A297" s="27"/>
      <c r="B297" s="28"/>
      <c r="C297" s="29" t="str">
        <f aca="false">IF(B297="","",IFERROR(INDEX(Lists!$B$5:$B$15,MATCH(B297,Lists!$A$5:$A$15,0)),""))</f>
        <v/>
      </c>
      <c r="D297" s="30"/>
      <c r="E297" s="30"/>
      <c r="F297" s="28"/>
      <c r="G297" s="28"/>
      <c r="H297" s="28"/>
      <c r="I297" s="30"/>
      <c r="J297" s="30"/>
      <c r="K297" s="35" t="str">
        <f aca="false">IF(A297="","",A297+Lists!$T$5)</f>
        <v/>
      </c>
      <c r="L297" s="28"/>
      <c r="M297" s="29" t="str">
        <f aca="true">IF(A297="","",IF(L297="Right","Done",IF(L297="Wrong","Redo again",IF(TODAY()&gt;=K297,"Redo DUE","Scheduled"))))</f>
        <v/>
      </c>
    </row>
    <row r="298" customFormat="false" ht="15" hidden="false" customHeight="false" outlineLevel="0" collapsed="false">
      <c r="A298" s="27"/>
      <c r="B298" s="28"/>
      <c r="C298" s="29" t="str">
        <f aca="false">IF(B298="","",IFERROR(INDEX(Lists!$B$5:$B$15,MATCH(B298,Lists!$A$5:$A$15,0)),""))</f>
        <v/>
      </c>
      <c r="D298" s="30"/>
      <c r="E298" s="30"/>
      <c r="F298" s="28"/>
      <c r="G298" s="28"/>
      <c r="H298" s="28"/>
      <c r="I298" s="30"/>
      <c r="J298" s="30"/>
      <c r="K298" s="35" t="str">
        <f aca="false">IF(A298="","",A298+Lists!$T$5)</f>
        <v/>
      </c>
      <c r="L298" s="28"/>
      <c r="M298" s="29" t="str">
        <f aca="true">IF(A298="","",IF(L298="Right","Done",IF(L298="Wrong","Redo again",IF(TODAY()&gt;=K298,"Redo DUE","Scheduled"))))</f>
        <v/>
      </c>
    </row>
    <row r="299" customFormat="false" ht="15" hidden="false" customHeight="false" outlineLevel="0" collapsed="false">
      <c r="A299" s="27"/>
      <c r="B299" s="28"/>
      <c r="C299" s="29" t="str">
        <f aca="false">IF(B299="","",IFERROR(INDEX(Lists!$B$5:$B$15,MATCH(B299,Lists!$A$5:$A$15,0)),""))</f>
        <v/>
      </c>
      <c r="D299" s="30"/>
      <c r="E299" s="30"/>
      <c r="F299" s="28"/>
      <c r="G299" s="28"/>
      <c r="H299" s="28"/>
      <c r="I299" s="30"/>
      <c r="J299" s="30"/>
      <c r="K299" s="35" t="str">
        <f aca="false">IF(A299="","",A299+Lists!$T$5)</f>
        <v/>
      </c>
      <c r="L299" s="28"/>
      <c r="M299" s="29" t="str">
        <f aca="true">IF(A299="","",IF(L299="Right","Done",IF(L299="Wrong","Redo again",IF(TODAY()&gt;=K299,"Redo DUE","Scheduled"))))</f>
        <v/>
      </c>
    </row>
    <row r="300" customFormat="false" ht="15" hidden="false" customHeight="false" outlineLevel="0" collapsed="false">
      <c r="A300" s="27"/>
      <c r="B300" s="28"/>
      <c r="C300" s="29" t="str">
        <f aca="false">IF(B300="","",IFERROR(INDEX(Lists!$B$5:$B$15,MATCH(B300,Lists!$A$5:$A$15,0)),""))</f>
        <v/>
      </c>
      <c r="D300" s="30"/>
      <c r="E300" s="30"/>
      <c r="F300" s="28"/>
      <c r="G300" s="28"/>
      <c r="H300" s="28"/>
      <c r="I300" s="30"/>
      <c r="J300" s="30"/>
      <c r="K300" s="35" t="str">
        <f aca="false">IF(A300="","",A300+Lists!$T$5)</f>
        <v/>
      </c>
      <c r="L300" s="28"/>
      <c r="M300" s="29" t="str">
        <f aca="true">IF(A300="","",IF(L300="Right","Done",IF(L300="Wrong","Redo again",IF(TODAY()&gt;=K300,"Redo DUE","Scheduled"))))</f>
        <v/>
      </c>
    </row>
    <row r="301" customFormat="false" ht="15" hidden="false" customHeight="false" outlineLevel="0" collapsed="false">
      <c r="A301" s="27"/>
      <c r="B301" s="28"/>
      <c r="C301" s="29" t="str">
        <f aca="false">IF(B301="","",IFERROR(INDEX(Lists!$B$5:$B$15,MATCH(B301,Lists!$A$5:$A$15,0)),""))</f>
        <v/>
      </c>
      <c r="D301" s="30"/>
      <c r="E301" s="30"/>
      <c r="F301" s="28"/>
      <c r="G301" s="28"/>
      <c r="H301" s="28"/>
      <c r="I301" s="30"/>
      <c r="J301" s="30"/>
      <c r="K301" s="35" t="str">
        <f aca="false">IF(A301="","",A301+Lists!$T$5)</f>
        <v/>
      </c>
      <c r="L301" s="28"/>
      <c r="M301" s="29" t="str">
        <f aca="true">IF(A301="","",IF(L301="Right","Done",IF(L301="Wrong","Redo again",IF(TODAY()&gt;=K301,"Redo DUE","Scheduled"))))</f>
        <v/>
      </c>
    </row>
    <row r="302" customFormat="false" ht="15" hidden="false" customHeight="false" outlineLevel="0" collapsed="false">
      <c r="A302" s="27"/>
      <c r="B302" s="28"/>
      <c r="C302" s="29" t="str">
        <f aca="false">IF(B302="","",IFERROR(INDEX(Lists!$B$5:$B$15,MATCH(B302,Lists!$A$5:$A$15,0)),""))</f>
        <v/>
      </c>
      <c r="D302" s="30"/>
      <c r="E302" s="30"/>
      <c r="F302" s="28"/>
      <c r="G302" s="28"/>
      <c r="H302" s="28"/>
      <c r="I302" s="30"/>
      <c r="J302" s="30"/>
      <c r="K302" s="35" t="str">
        <f aca="false">IF(A302="","",A302+Lists!$T$5)</f>
        <v/>
      </c>
      <c r="L302" s="28"/>
      <c r="M302" s="29" t="str">
        <f aca="true">IF(A302="","",IF(L302="Right","Done",IF(L302="Wrong","Redo again",IF(TODAY()&gt;=K302,"Redo DUE","Scheduled"))))</f>
        <v/>
      </c>
    </row>
    <row r="303" customFormat="false" ht="15" hidden="false" customHeight="false" outlineLevel="0" collapsed="false">
      <c r="A303" s="27"/>
      <c r="B303" s="28"/>
      <c r="C303" s="29" t="str">
        <f aca="false">IF(B303="","",IFERROR(INDEX(Lists!$B$5:$B$15,MATCH(B303,Lists!$A$5:$A$15,0)),""))</f>
        <v/>
      </c>
      <c r="D303" s="30"/>
      <c r="E303" s="30"/>
      <c r="F303" s="28"/>
      <c r="G303" s="28"/>
      <c r="H303" s="28"/>
      <c r="I303" s="30"/>
      <c r="J303" s="30"/>
      <c r="K303" s="35" t="str">
        <f aca="false">IF(A303="","",A303+Lists!$T$5)</f>
        <v/>
      </c>
      <c r="L303" s="28"/>
      <c r="M303" s="29" t="str">
        <f aca="true">IF(A303="","",IF(L303="Right","Done",IF(L303="Wrong","Redo again",IF(TODAY()&gt;=K303,"Redo DUE","Scheduled"))))</f>
        <v/>
      </c>
    </row>
    <row r="304" customFormat="false" ht="15" hidden="false" customHeight="false" outlineLevel="0" collapsed="false">
      <c r="A304" s="27"/>
      <c r="B304" s="28"/>
      <c r="C304" s="29" t="str">
        <f aca="false">IF(B304="","",IFERROR(INDEX(Lists!$B$5:$B$15,MATCH(B304,Lists!$A$5:$A$15,0)),""))</f>
        <v/>
      </c>
      <c r="D304" s="30"/>
      <c r="E304" s="30"/>
      <c r="F304" s="28"/>
      <c r="G304" s="28"/>
      <c r="H304" s="28"/>
      <c r="I304" s="30"/>
      <c r="J304" s="30"/>
      <c r="K304" s="35" t="str">
        <f aca="false">IF(A304="","",A304+Lists!$T$5)</f>
        <v/>
      </c>
      <c r="L304" s="28"/>
      <c r="M304" s="29" t="str">
        <f aca="true">IF(A304="","",IF(L304="Right","Done",IF(L304="Wrong","Redo again",IF(TODAY()&gt;=K304,"Redo DUE","Scheduled"))))</f>
        <v/>
      </c>
    </row>
    <row r="305" customFormat="false" ht="15" hidden="false" customHeight="false" outlineLevel="0" collapsed="false">
      <c r="A305" s="27"/>
      <c r="B305" s="28"/>
      <c r="C305" s="29" t="str">
        <f aca="false">IF(B305="","",IFERROR(INDEX(Lists!$B$5:$B$15,MATCH(B305,Lists!$A$5:$A$15,0)),""))</f>
        <v/>
      </c>
      <c r="D305" s="30"/>
      <c r="E305" s="30"/>
      <c r="F305" s="28"/>
      <c r="G305" s="28"/>
      <c r="H305" s="28"/>
      <c r="I305" s="30"/>
      <c r="J305" s="30"/>
      <c r="K305" s="35" t="str">
        <f aca="false">IF(A305="","",A305+Lists!$T$5)</f>
        <v/>
      </c>
      <c r="L305" s="28"/>
      <c r="M305" s="29" t="str">
        <f aca="true">IF(A305="","",IF(L305="Right","Done",IF(L305="Wrong","Redo again",IF(TODAY()&gt;=K305,"Redo DUE","Scheduled"))))</f>
        <v/>
      </c>
    </row>
    <row r="306" customFormat="false" ht="15" hidden="false" customHeight="false" outlineLevel="0" collapsed="false">
      <c r="A306" s="27"/>
      <c r="B306" s="28"/>
      <c r="C306" s="29" t="str">
        <f aca="false">IF(B306="","",IFERROR(INDEX(Lists!$B$5:$B$15,MATCH(B306,Lists!$A$5:$A$15,0)),""))</f>
        <v/>
      </c>
      <c r="D306" s="30"/>
      <c r="E306" s="30"/>
      <c r="F306" s="28"/>
      <c r="G306" s="28"/>
      <c r="H306" s="28"/>
      <c r="I306" s="30"/>
      <c r="J306" s="30"/>
      <c r="K306" s="35" t="str">
        <f aca="false">IF(A306="","",A306+Lists!$T$5)</f>
        <v/>
      </c>
      <c r="L306" s="28"/>
      <c r="M306" s="29" t="str">
        <f aca="true">IF(A306="","",IF(L306="Right","Done",IF(L306="Wrong","Redo again",IF(TODAY()&gt;=K306,"Redo DUE","Scheduled"))))</f>
        <v/>
      </c>
    </row>
    <row r="307" customFormat="false" ht="15" hidden="false" customHeight="false" outlineLevel="0" collapsed="false">
      <c r="A307" s="27"/>
      <c r="B307" s="28"/>
      <c r="C307" s="29" t="str">
        <f aca="false">IF(B307="","",IFERROR(INDEX(Lists!$B$5:$B$15,MATCH(B307,Lists!$A$5:$A$15,0)),""))</f>
        <v/>
      </c>
      <c r="D307" s="30"/>
      <c r="E307" s="30"/>
      <c r="F307" s="28"/>
      <c r="G307" s="28"/>
      <c r="H307" s="28"/>
      <c r="I307" s="30"/>
      <c r="J307" s="30"/>
      <c r="K307" s="35" t="str">
        <f aca="false">IF(A307="","",A307+Lists!$T$5)</f>
        <v/>
      </c>
      <c r="L307" s="28"/>
      <c r="M307" s="29" t="str">
        <f aca="true">IF(A307="","",IF(L307="Right","Done",IF(L307="Wrong","Redo again",IF(TODAY()&gt;=K307,"Redo DUE","Scheduled"))))</f>
        <v/>
      </c>
    </row>
    <row r="308" customFormat="false" ht="15" hidden="false" customHeight="false" outlineLevel="0" collapsed="false">
      <c r="A308" s="27"/>
      <c r="B308" s="28"/>
      <c r="C308" s="29" t="str">
        <f aca="false">IF(B308="","",IFERROR(INDEX(Lists!$B$5:$B$15,MATCH(B308,Lists!$A$5:$A$15,0)),""))</f>
        <v/>
      </c>
      <c r="D308" s="30"/>
      <c r="E308" s="30"/>
      <c r="F308" s="28"/>
      <c r="G308" s="28"/>
      <c r="H308" s="28"/>
      <c r="I308" s="30"/>
      <c r="J308" s="30"/>
      <c r="K308" s="35" t="str">
        <f aca="false">IF(A308="","",A308+Lists!$T$5)</f>
        <v/>
      </c>
      <c r="L308" s="28"/>
      <c r="M308" s="29" t="str">
        <f aca="true">IF(A308="","",IF(L308="Right","Done",IF(L308="Wrong","Redo again",IF(TODAY()&gt;=K308,"Redo DUE","Scheduled"))))</f>
        <v/>
      </c>
    </row>
    <row r="309" customFormat="false" ht="15" hidden="false" customHeight="false" outlineLevel="0" collapsed="false">
      <c r="A309" s="27"/>
      <c r="B309" s="28"/>
      <c r="C309" s="29" t="str">
        <f aca="false">IF(B309="","",IFERROR(INDEX(Lists!$B$5:$B$15,MATCH(B309,Lists!$A$5:$A$15,0)),""))</f>
        <v/>
      </c>
      <c r="D309" s="30"/>
      <c r="E309" s="30"/>
      <c r="F309" s="28"/>
      <c r="G309" s="28"/>
      <c r="H309" s="28"/>
      <c r="I309" s="30"/>
      <c r="J309" s="30"/>
      <c r="K309" s="35" t="str">
        <f aca="false">IF(A309="","",A309+Lists!$T$5)</f>
        <v/>
      </c>
      <c r="L309" s="28"/>
      <c r="M309" s="29" t="str">
        <f aca="true">IF(A309="","",IF(L309="Right","Done",IF(L309="Wrong","Redo again",IF(TODAY()&gt;=K309,"Redo DUE","Scheduled"))))</f>
        <v/>
      </c>
    </row>
    <row r="310" customFormat="false" ht="15" hidden="false" customHeight="false" outlineLevel="0" collapsed="false">
      <c r="A310" s="27"/>
      <c r="B310" s="28"/>
      <c r="C310" s="29" t="str">
        <f aca="false">IF(B310="","",IFERROR(INDEX(Lists!$B$5:$B$15,MATCH(B310,Lists!$A$5:$A$15,0)),""))</f>
        <v/>
      </c>
      <c r="D310" s="30"/>
      <c r="E310" s="30"/>
      <c r="F310" s="28"/>
      <c r="G310" s="28"/>
      <c r="H310" s="28"/>
      <c r="I310" s="30"/>
      <c r="J310" s="30"/>
      <c r="K310" s="35" t="str">
        <f aca="false">IF(A310="","",A310+Lists!$T$5)</f>
        <v/>
      </c>
      <c r="L310" s="28"/>
      <c r="M310" s="29" t="str">
        <f aca="true">IF(A310="","",IF(L310="Right","Done",IF(L310="Wrong","Redo again",IF(TODAY()&gt;=K310,"Redo DUE","Scheduled"))))</f>
        <v/>
      </c>
    </row>
    <row r="311" customFormat="false" ht="15" hidden="false" customHeight="false" outlineLevel="0" collapsed="false">
      <c r="A311" s="27"/>
      <c r="B311" s="28"/>
      <c r="C311" s="29" t="str">
        <f aca="false">IF(B311="","",IFERROR(INDEX(Lists!$B$5:$B$15,MATCH(B311,Lists!$A$5:$A$15,0)),""))</f>
        <v/>
      </c>
      <c r="D311" s="30"/>
      <c r="E311" s="30"/>
      <c r="F311" s="28"/>
      <c r="G311" s="28"/>
      <c r="H311" s="28"/>
      <c r="I311" s="30"/>
      <c r="J311" s="30"/>
      <c r="K311" s="35" t="str">
        <f aca="false">IF(A311="","",A311+Lists!$T$5)</f>
        <v/>
      </c>
      <c r="L311" s="28"/>
      <c r="M311" s="29" t="str">
        <f aca="true">IF(A311="","",IF(L311="Right","Done",IF(L311="Wrong","Redo again",IF(TODAY()&gt;=K311,"Redo DUE","Scheduled"))))</f>
        <v/>
      </c>
    </row>
    <row r="312" customFormat="false" ht="15" hidden="false" customHeight="false" outlineLevel="0" collapsed="false">
      <c r="A312" s="27"/>
      <c r="B312" s="28"/>
      <c r="C312" s="29" t="str">
        <f aca="false">IF(B312="","",IFERROR(INDEX(Lists!$B$5:$B$15,MATCH(B312,Lists!$A$5:$A$15,0)),""))</f>
        <v/>
      </c>
      <c r="D312" s="30"/>
      <c r="E312" s="30"/>
      <c r="F312" s="28"/>
      <c r="G312" s="28"/>
      <c r="H312" s="28"/>
      <c r="I312" s="30"/>
      <c r="J312" s="30"/>
      <c r="K312" s="35" t="str">
        <f aca="false">IF(A312="","",A312+Lists!$T$5)</f>
        <v/>
      </c>
      <c r="L312" s="28"/>
      <c r="M312" s="29" t="str">
        <f aca="true">IF(A312="","",IF(L312="Right","Done",IF(L312="Wrong","Redo again",IF(TODAY()&gt;=K312,"Redo DUE","Scheduled"))))</f>
        <v/>
      </c>
    </row>
    <row r="313" customFormat="false" ht="15" hidden="false" customHeight="false" outlineLevel="0" collapsed="false">
      <c r="A313" s="27"/>
      <c r="B313" s="28"/>
      <c r="C313" s="29" t="str">
        <f aca="false">IF(B313="","",IFERROR(INDEX(Lists!$B$5:$B$15,MATCH(B313,Lists!$A$5:$A$15,0)),""))</f>
        <v/>
      </c>
      <c r="D313" s="30"/>
      <c r="E313" s="30"/>
      <c r="F313" s="28"/>
      <c r="G313" s="28"/>
      <c r="H313" s="28"/>
      <c r="I313" s="30"/>
      <c r="J313" s="30"/>
      <c r="K313" s="35" t="str">
        <f aca="false">IF(A313="","",A313+Lists!$T$5)</f>
        <v/>
      </c>
      <c r="L313" s="28"/>
      <c r="M313" s="29" t="str">
        <f aca="true">IF(A313="","",IF(L313="Right","Done",IF(L313="Wrong","Redo again",IF(TODAY()&gt;=K313,"Redo DUE","Scheduled"))))</f>
        <v/>
      </c>
    </row>
    <row r="314" customFormat="false" ht="15" hidden="false" customHeight="false" outlineLevel="0" collapsed="false">
      <c r="A314" s="27"/>
      <c r="B314" s="28"/>
      <c r="C314" s="29" t="str">
        <f aca="false">IF(B314="","",IFERROR(INDEX(Lists!$B$5:$B$15,MATCH(B314,Lists!$A$5:$A$15,0)),""))</f>
        <v/>
      </c>
      <c r="D314" s="30"/>
      <c r="E314" s="30"/>
      <c r="F314" s="28"/>
      <c r="G314" s="28"/>
      <c r="H314" s="28"/>
      <c r="I314" s="30"/>
      <c r="J314" s="30"/>
      <c r="K314" s="35" t="str">
        <f aca="false">IF(A314="","",A314+Lists!$T$5)</f>
        <v/>
      </c>
      <c r="L314" s="28"/>
      <c r="M314" s="29" t="str">
        <f aca="true">IF(A314="","",IF(L314="Right","Done",IF(L314="Wrong","Redo again",IF(TODAY()&gt;=K314,"Redo DUE","Scheduled"))))</f>
        <v/>
      </c>
    </row>
    <row r="315" customFormat="false" ht="15" hidden="false" customHeight="false" outlineLevel="0" collapsed="false">
      <c r="A315" s="27"/>
      <c r="B315" s="28"/>
      <c r="C315" s="29" t="str">
        <f aca="false">IF(B315="","",IFERROR(INDEX(Lists!$B$5:$B$15,MATCH(B315,Lists!$A$5:$A$15,0)),""))</f>
        <v/>
      </c>
      <c r="D315" s="30"/>
      <c r="E315" s="30"/>
      <c r="F315" s="28"/>
      <c r="G315" s="28"/>
      <c r="H315" s="28"/>
      <c r="I315" s="30"/>
      <c r="J315" s="30"/>
      <c r="K315" s="35" t="str">
        <f aca="false">IF(A315="","",A315+Lists!$T$5)</f>
        <v/>
      </c>
      <c r="L315" s="28"/>
      <c r="M315" s="29" t="str">
        <f aca="true">IF(A315="","",IF(L315="Right","Done",IF(L315="Wrong","Redo again",IF(TODAY()&gt;=K315,"Redo DUE","Scheduled"))))</f>
        <v/>
      </c>
    </row>
    <row r="316" customFormat="false" ht="15" hidden="false" customHeight="false" outlineLevel="0" collapsed="false">
      <c r="A316" s="27"/>
      <c r="B316" s="28"/>
      <c r="C316" s="29" t="str">
        <f aca="false">IF(B316="","",IFERROR(INDEX(Lists!$B$5:$B$15,MATCH(B316,Lists!$A$5:$A$15,0)),""))</f>
        <v/>
      </c>
      <c r="D316" s="30"/>
      <c r="E316" s="30"/>
      <c r="F316" s="28"/>
      <c r="G316" s="28"/>
      <c r="H316" s="28"/>
      <c r="I316" s="30"/>
      <c r="J316" s="30"/>
      <c r="K316" s="35" t="str">
        <f aca="false">IF(A316="","",A316+Lists!$T$5)</f>
        <v/>
      </c>
      <c r="L316" s="28"/>
      <c r="M316" s="29" t="str">
        <f aca="true">IF(A316="","",IF(L316="Right","Done",IF(L316="Wrong","Redo again",IF(TODAY()&gt;=K316,"Redo DUE","Scheduled"))))</f>
        <v/>
      </c>
    </row>
    <row r="317" customFormat="false" ht="15" hidden="false" customHeight="false" outlineLevel="0" collapsed="false">
      <c r="A317" s="27"/>
      <c r="B317" s="28"/>
      <c r="C317" s="29" t="str">
        <f aca="false">IF(B317="","",IFERROR(INDEX(Lists!$B$5:$B$15,MATCH(B317,Lists!$A$5:$A$15,0)),""))</f>
        <v/>
      </c>
      <c r="D317" s="30"/>
      <c r="E317" s="30"/>
      <c r="F317" s="28"/>
      <c r="G317" s="28"/>
      <c r="H317" s="28"/>
      <c r="I317" s="30"/>
      <c r="J317" s="30"/>
      <c r="K317" s="35" t="str">
        <f aca="false">IF(A317="","",A317+Lists!$T$5)</f>
        <v/>
      </c>
      <c r="L317" s="28"/>
      <c r="M317" s="29" t="str">
        <f aca="true">IF(A317="","",IF(L317="Right","Done",IF(L317="Wrong","Redo again",IF(TODAY()&gt;=K317,"Redo DUE","Scheduled"))))</f>
        <v/>
      </c>
    </row>
    <row r="318" customFormat="false" ht="15" hidden="false" customHeight="false" outlineLevel="0" collapsed="false">
      <c r="A318" s="27"/>
      <c r="B318" s="28"/>
      <c r="C318" s="29" t="str">
        <f aca="false">IF(B318="","",IFERROR(INDEX(Lists!$B$5:$B$15,MATCH(B318,Lists!$A$5:$A$15,0)),""))</f>
        <v/>
      </c>
      <c r="D318" s="30"/>
      <c r="E318" s="30"/>
      <c r="F318" s="28"/>
      <c r="G318" s="28"/>
      <c r="H318" s="28"/>
      <c r="I318" s="30"/>
      <c r="J318" s="30"/>
      <c r="K318" s="35" t="str">
        <f aca="false">IF(A318="","",A318+Lists!$T$5)</f>
        <v/>
      </c>
      <c r="L318" s="28"/>
      <c r="M318" s="29" t="str">
        <f aca="true">IF(A318="","",IF(L318="Right","Done",IF(L318="Wrong","Redo again",IF(TODAY()&gt;=K318,"Redo DUE","Scheduled"))))</f>
        <v/>
      </c>
    </row>
    <row r="319" customFormat="false" ht="15" hidden="false" customHeight="false" outlineLevel="0" collapsed="false">
      <c r="A319" s="27"/>
      <c r="B319" s="28"/>
      <c r="C319" s="29" t="str">
        <f aca="false">IF(B319="","",IFERROR(INDEX(Lists!$B$5:$B$15,MATCH(B319,Lists!$A$5:$A$15,0)),""))</f>
        <v/>
      </c>
      <c r="D319" s="30"/>
      <c r="E319" s="30"/>
      <c r="F319" s="28"/>
      <c r="G319" s="28"/>
      <c r="H319" s="28"/>
      <c r="I319" s="30"/>
      <c r="J319" s="30"/>
      <c r="K319" s="35" t="str">
        <f aca="false">IF(A319="","",A319+Lists!$T$5)</f>
        <v/>
      </c>
      <c r="L319" s="28"/>
      <c r="M319" s="29" t="str">
        <f aca="true">IF(A319="","",IF(L319="Right","Done",IF(L319="Wrong","Redo again",IF(TODAY()&gt;=K319,"Redo DUE","Scheduled"))))</f>
        <v/>
      </c>
    </row>
    <row r="320" customFormat="false" ht="15" hidden="false" customHeight="false" outlineLevel="0" collapsed="false">
      <c r="A320" s="27"/>
      <c r="B320" s="28"/>
      <c r="C320" s="29" t="str">
        <f aca="false">IF(B320="","",IFERROR(INDEX(Lists!$B$5:$B$15,MATCH(B320,Lists!$A$5:$A$15,0)),""))</f>
        <v/>
      </c>
      <c r="D320" s="30"/>
      <c r="E320" s="30"/>
      <c r="F320" s="28"/>
      <c r="G320" s="28"/>
      <c r="H320" s="28"/>
      <c r="I320" s="30"/>
      <c r="J320" s="30"/>
      <c r="K320" s="35" t="str">
        <f aca="false">IF(A320="","",A320+Lists!$T$5)</f>
        <v/>
      </c>
      <c r="L320" s="28"/>
      <c r="M320" s="29" t="str">
        <f aca="true">IF(A320="","",IF(L320="Right","Done",IF(L320="Wrong","Redo again",IF(TODAY()&gt;=K320,"Redo DUE","Scheduled"))))</f>
        <v/>
      </c>
    </row>
    <row r="321" customFormat="false" ht="15" hidden="false" customHeight="false" outlineLevel="0" collapsed="false">
      <c r="A321" s="27"/>
      <c r="B321" s="28"/>
      <c r="C321" s="29" t="str">
        <f aca="false">IF(B321="","",IFERROR(INDEX(Lists!$B$5:$B$15,MATCH(B321,Lists!$A$5:$A$15,0)),""))</f>
        <v/>
      </c>
      <c r="D321" s="30"/>
      <c r="E321" s="30"/>
      <c r="F321" s="28"/>
      <c r="G321" s="28"/>
      <c r="H321" s="28"/>
      <c r="I321" s="30"/>
      <c r="J321" s="30"/>
      <c r="K321" s="35" t="str">
        <f aca="false">IF(A321="","",A321+Lists!$T$5)</f>
        <v/>
      </c>
      <c r="L321" s="28"/>
      <c r="M321" s="29" t="str">
        <f aca="true">IF(A321="","",IF(L321="Right","Done",IF(L321="Wrong","Redo again",IF(TODAY()&gt;=K321,"Redo DUE","Scheduled"))))</f>
        <v/>
      </c>
    </row>
    <row r="322" customFormat="false" ht="15" hidden="false" customHeight="false" outlineLevel="0" collapsed="false">
      <c r="A322" s="27"/>
      <c r="B322" s="28"/>
      <c r="C322" s="29" t="str">
        <f aca="false">IF(B322="","",IFERROR(INDEX(Lists!$B$5:$B$15,MATCH(B322,Lists!$A$5:$A$15,0)),""))</f>
        <v/>
      </c>
      <c r="D322" s="30"/>
      <c r="E322" s="30"/>
      <c r="F322" s="28"/>
      <c r="G322" s="28"/>
      <c r="H322" s="28"/>
      <c r="I322" s="30"/>
      <c r="J322" s="30"/>
      <c r="K322" s="35" t="str">
        <f aca="false">IF(A322="","",A322+Lists!$T$5)</f>
        <v/>
      </c>
      <c r="L322" s="28"/>
      <c r="M322" s="29" t="str">
        <f aca="true">IF(A322="","",IF(L322="Right","Done",IF(L322="Wrong","Redo again",IF(TODAY()&gt;=K322,"Redo DUE","Scheduled"))))</f>
        <v/>
      </c>
    </row>
    <row r="323" customFormat="false" ht="15" hidden="false" customHeight="false" outlineLevel="0" collapsed="false">
      <c r="A323" s="27"/>
      <c r="B323" s="28"/>
      <c r="C323" s="29" t="str">
        <f aca="false">IF(B323="","",IFERROR(INDEX(Lists!$B$5:$B$15,MATCH(B323,Lists!$A$5:$A$15,0)),""))</f>
        <v/>
      </c>
      <c r="D323" s="30"/>
      <c r="E323" s="30"/>
      <c r="F323" s="28"/>
      <c r="G323" s="28"/>
      <c r="H323" s="28"/>
      <c r="I323" s="30"/>
      <c r="J323" s="30"/>
      <c r="K323" s="35" t="str">
        <f aca="false">IF(A323="","",A323+Lists!$T$5)</f>
        <v/>
      </c>
      <c r="L323" s="28"/>
      <c r="M323" s="29" t="str">
        <f aca="true">IF(A323="","",IF(L323="Right","Done",IF(L323="Wrong","Redo again",IF(TODAY()&gt;=K323,"Redo DUE","Scheduled"))))</f>
        <v/>
      </c>
    </row>
    <row r="324" customFormat="false" ht="15" hidden="false" customHeight="false" outlineLevel="0" collapsed="false">
      <c r="A324" s="27"/>
      <c r="B324" s="28"/>
      <c r="C324" s="29" t="str">
        <f aca="false">IF(B324="","",IFERROR(INDEX(Lists!$B$5:$B$15,MATCH(B324,Lists!$A$5:$A$15,0)),""))</f>
        <v/>
      </c>
      <c r="D324" s="30"/>
      <c r="E324" s="30"/>
      <c r="F324" s="28"/>
      <c r="G324" s="28"/>
      <c r="H324" s="28"/>
      <c r="I324" s="30"/>
      <c r="J324" s="30"/>
      <c r="K324" s="35" t="str">
        <f aca="false">IF(A324="","",A324+Lists!$T$5)</f>
        <v/>
      </c>
      <c r="L324" s="28"/>
      <c r="M324" s="29" t="str">
        <f aca="true">IF(A324="","",IF(L324="Right","Done",IF(L324="Wrong","Redo again",IF(TODAY()&gt;=K324,"Redo DUE","Scheduled"))))</f>
        <v/>
      </c>
    </row>
    <row r="325" customFormat="false" ht="15" hidden="false" customHeight="false" outlineLevel="0" collapsed="false">
      <c r="A325" s="27"/>
      <c r="B325" s="28"/>
      <c r="C325" s="29" t="str">
        <f aca="false">IF(B325="","",IFERROR(INDEX(Lists!$B$5:$B$15,MATCH(B325,Lists!$A$5:$A$15,0)),""))</f>
        <v/>
      </c>
      <c r="D325" s="30"/>
      <c r="E325" s="30"/>
      <c r="F325" s="28"/>
      <c r="G325" s="28"/>
      <c r="H325" s="28"/>
      <c r="I325" s="30"/>
      <c r="J325" s="30"/>
      <c r="K325" s="35" t="str">
        <f aca="false">IF(A325="","",A325+Lists!$T$5)</f>
        <v/>
      </c>
      <c r="L325" s="28"/>
      <c r="M325" s="29" t="str">
        <f aca="true">IF(A325="","",IF(L325="Right","Done",IF(L325="Wrong","Redo again",IF(TODAY()&gt;=K325,"Redo DUE","Scheduled"))))</f>
        <v/>
      </c>
    </row>
    <row r="326" customFormat="false" ht="15" hidden="false" customHeight="false" outlineLevel="0" collapsed="false">
      <c r="A326" s="27"/>
      <c r="B326" s="28"/>
      <c r="C326" s="29" t="str">
        <f aca="false">IF(B326="","",IFERROR(INDEX(Lists!$B$5:$B$15,MATCH(B326,Lists!$A$5:$A$15,0)),""))</f>
        <v/>
      </c>
      <c r="D326" s="30"/>
      <c r="E326" s="30"/>
      <c r="F326" s="28"/>
      <c r="G326" s="28"/>
      <c r="H326" s="28"/>
      <c r="I326" s="30"/>
      <c r="J326" s="30"/>
      <c r="K326" s="35" t="str">
        <f aca="false">IF(A326="","",A326+Lists!$T$5)</f>
        <v/>
      </c>
      <c r="L326" s="28"/>
      <c r="M326" s="29" t="str">
        <f aca="true">IF(A326="","",IF(L326="Right","Done",IF(L326="Wrong","Redo again",IF(TODAY()&gt;=K326,"Redo DUE","Scheduled"))))</f>
        <v/>
      </c>
    </row>
    <row r="327" customFormat="false" ht="15" hidden="false" customHeight="false" outlineLevel="0" collapsed="false">
      <c r="A327" s="27"/>
      <c r="B327" s="28"/>
      <c r="C327" s="29" t="str">
        <f aca="false">IF(B327="","",IFERROR(INDEX(Lists!$B$5:$B$15,MATCH(B327,Lists!$A$5:$A$15,0)),""))</f>
        <v/>
      </c>
      <c r="D327" s="30"/>
      <c r="E327" s="30"/>
      <c r="F327" s="28"/>
      <c r="G327" s="28"/>
      <c r="H327" s="28"/>
      <c r="I327" s="30"/>
      <c r="J327" s="30"/>
      <c r="K327" s="35" t="str">
        <f aca="false">IF(A327="","",A327+Lists!$T$5)</f>
        <v/>
      </c>
      <c r="L327" s="28"/>
      <c r="M327" s="29" t="str">
        <f aca="true">IF(A327="","",IF(L327="Right","Done",IF(L327="Wrong","Redo again",IF(TODAY()&gt;=K327,"Redo DUE","Scheduled"))))</f>
        <v/>
      </c>
    </row>
    <row r="328" customFormat="false" ht="15" hidden="false" customHeight="false" outlineLevel="0" collapsed="false">
      <c r="A328" s="27"/>
      <c r="B328" s="28"/>
      <c r="C328" s="29" t="str">
        <f aca="false">IF(B328="","",IFERROR(INDEX(Lists!$B$5:$B$15,MATCH(B328,Lists!$A$5:$A$15,0)),""))</f>
        <v/>
      </c>
      <c r="D328" s="30"/>
      <c r="E328" s="30"/>
      <c r="F328" s="28"/>
      <c r="G328" s="28"/>
      <c r="H328" s="28"/>
      <c r="I328" s="30"/>
      <c r="J328" s="30"/>
      <c r="K328" s="35" t="str">
        <f aca="false">IF(A328="","",A328+Lists!$T$5)</f>
        <v/>
      </c>
      <c r="L328" s="28"/>
      <c r="M328" s="29" t="str">
        <f aca="true">IF(A328="","",IF(L328="Right","Done",IF(L328="Wrong","Redo again",IF(TODAY()&gt;=K328,"Redo DUE","Scheduled"))))</f>
        <v/>
      </c>
    </row>
    <row r="329" customFormat="false" ht="15" hidden="false" customHeight="false" outlineLevel="0" collapsed="false">
      <c r="A329" s="27"/>
      <c r="B329" s="28"/>
      <c r="C329" s="29" t="str">
        <f aca="false">IF(B329="","",IFERROR(INDEX(Lists!$B$5:$B$15,MATCH(B329,Lists!$A$5:$A$15,0)),""))</f>
        <v/>
      </c>
      <c r="D329" s="30"/>
      <c r="E329" s="30"/>
      <c r="F329" s="28"/>
      <c r="G329" s="28"/>
      <c r="H329" s="28"/>
      <c r="I329" s="30"/>
      <c r="J329" s="30"/>
      <c r="K329" s="35" t="str">
        <f aca="false">IF(A329="","",A329+Lists!$T$5)</f>
        <v/>
      </c>
      <c r="L329" s="28"/>
      <c r="M329" s="29" t="str">
        <f aca="true">IF(A329="","",IF(L329="Right","Done",IF(L329="Wrong","Redo again",IF(TODAY()&gt;=K329,"Redo DUE","Scheduled"))))</f>
        <v/>
      </c>
    </row>
    <row r="330" customFormat="false" ht="15" hidden="false" customHeight="false" outlineLevel="0" collapsed="false">
      <c r="A330" s="27"/>
      <c r="B330" s="28"/>
      <c r="C330" s="29" t="str">
        <f aca="false">IF(B330="","",IFERROR(INDEX(Lists!$B$5:$B$15,MATCH(B330,Lists!$A$5:$A$15,0)),""))</f>
        <v/>
      </c>
      <c r="D330" s="30"/>
      <c r="E330" s="30"/>
      <c r="F330" s="28"/>
      <c r="G330" s="28"/>
      <c r="H330" s="28"/>
      <c r="I330" s="30"/>
      <c r="J330" s="30"/>
      <c r="K330" s="35" t="str">
        <f aca="false">IF(A330="","",A330+Lists!$T$5)</f>
        <v/>
      </c>
      <c r="L330" s="28"/>
      <c r="M330" s="29" t="str">
        <f aca="true">IF(A330="","",IF(L330="Right","Done",IF(L330="Wrong","Redo again",IF(TODAY()&gt;=K330,"Redo DUE","Scheduled"))))</f>
        <v/>
      </c>
    </row>
    <row r="331" customFormat="false" ht="15" hidden="false" customHeight="false" outlineLevel="0" collapsed="false">
      <c r="A331" s="27"/>
      <c r="B331" s="28"/>
      <c r="C331" s="29" t="str">
        <f aca="false">IF(B331="","",IFERROR(INDEX(Lists!$B$5:$B$15,MATCH(B331,Lists!$A$5:$A$15,0)),""))</f>
        <v/>
      </c>
      <c r="D331" s="30"/>
      <c r="E331" s="30"/>
      <c r="F331" s="28"/>
      <c r="G331" s="28"/>
      <c r="H331" s="28"/>
      <c r="I331" s="30"/>
      <c r="J331" s="30"/>
      <c r="K331" s="35" t="str">
        <f aca="false">IF(A331="","",A331+Lists!$T$5)</f>
        <v/>
      </c>
      <c r="L331" s="28"/>
      <c r="M331" s="29" t="str">
        <f aca="true">IF(A331="","",IF(L331="Right","Done",IF(L331="Wrong","Redo again",IF(TODAY()&gt;=K331,"Redo DUE","Scheduled"))))</f>
        <v/>
      </c>
    </row>
    <row r="332" customFormat="false" ht="15" hidden="false" customHeight="false" outlineLevel="0" collapsed="false">
      <c r="A332" s="27"/>
      <c r="B332" s="28"/>
      <c r="C332" s="29" t="str">
        <f aca="false">IF(B332="","",IFERROR(INDEX(Lists!$B$5:$B$15,MATCH(B332,Lists!$A$5:$A$15,0)),""))</f>
        <v/>
      </c>
      <c r="D332" s="30"/>
      <c r="E332" s="30"/>
      <c r="F332" s="28"/>
      <c r="G332" s="28"/>
      <c r="H332" s="28"/>
      <c r="I332" s="30"/>
      <c r="J332" s="30"/>
      <c r="K332" s="35" t="str">
        <f aca="false">IF(A332="","",A332+Lists!$T$5)</f>
        <v/>
      </c>
      <c r="L332" s="28"/>
      <c r="M332" s="29" t="str">
        <f aca="true">IF(A332="","",IF(L332="Right","Done",IF(L332="Wrong","Redo again",IF(TODAY()&gt;=K332,"Redo DUE","Scheduled"))))</f>
        <v/>
      </c>
    </row>
    <row r="333" customFormat="false" ht="15" hidden="false" customHeight="false" outlineLevel="0" collapsed="false">
      <c r="A333" s="27"/>
      <c r="B333" s="28"/>
      <c r="C333" s="29" t="str">
        <f aca="false">IF(B333="","",IFERROR(INDEX(Lists!$B$5:$B$15,MATCH(B333,Lists!$A$5:$A$15,0)),""))</f>
        <v/>
      </c>
      <c r="D333" s="30"/>
      <c r="E333" s="30"/>
      <c r="F333" s="28"/>
      <c r="G333" s="28"/>
      <c r="H333" s="28"/>
      <c r="I333" s="30"/>
      <c r="J333" s="30"/>
      <c r="K333" s="35" t="str">
        <f aca="false">IF(A333="","",A333+Lists!$T$5)</f>
        <v/>
      </c>
      <c r="L333" s="28"/>
      <c r="M333" s="29" t="str">
        <f aca="true">IF(A333="","",IF(L333="Right","Done",IF(L333="Wrong","Redo again",IF(TODAY()&gt;=K333,"Redo DUE","Scheduled"))))</f>
        <v/>
      </c>
    </row>
    <row r="334" customFormat="false" ht="15" hidden="false" customHeight="false" outlineLevel="0" collapsed="false">
      <c r="A334" s="27"/>
      <c r="B334" s="28"/>
      <c r="C334" s="29" t="str">
        <f aca="false">IF(B334="","",IFERROR(INDEX(Lists!$B$5:$B$15,MATCH(B334,Lists!$A$5:$A$15,0)),""))</f>
        <v/>
      </c>
      <c r="D334" s="30"/>
      <c r="E334" s="30"/>
      <c r="F334" s="28"/>
      <c r="G334" s="28"/>
      <c r="H334" s="28"/>
      <c r="I334" s="30"/>
      <c r="J334" s="30"/>
      <c r="K334" s="35" t="str">
        <f aca="false">IF(A334="","",A334+Lists!$T$5)</f>
        <v/>
      </c>
      <c r="L334" s="28"/>
      <c r="M334" s="29" t="str">
        <f aca="true">IF(A334="","",IF(L334="Right","Done",IF(L334="Wrong","Redo again",IF(TODAY()&gt;=K334,"Redo DUE","Scheduled"))))</f>
        <v/>
      </c>
    </row>
    <row r="335" customFormat="false" ht="15" hidden="false" customHeight="false" outlineLevel="0" collapsed="false">
      <c r="A335" s="27"/>
      <c r="B335" s="28"/>
      <c r="C335" s="29" t="str">
        <f aca="false">IF(B335="","",IFERROR(INDEX(Lists!$B$5:$B$15,MATCH(B335,Lists!$A$5:$A$15,0)),""))</f>
        <v/>
      </c>
      <c r="D335" s="30"/>
      <c r="E335" s="30"/>
      <c r="F335" s="28"/>
      <c r="G335" s="28"/>
      <c r="H335" s="28"/>
      <c r="I335" s="30"/>
      <c r="J335" s="30"/>
      <c r="K335" s="35" t="str">
        <f aca="false">IF(A335="","",A335+Lists!$T$5)</f>
        <v/>
      </c>
      <c r="L335" s="28"/>
      <c r="M335" s="29" t="str">
        <f aca="true">IF(A335="","",IF(L335="Right","Done",IF(L335="Wrong","Redo again",IF(TODAY()&gt;=K335,"Redo DUE","Scheduled"))))</f>
        <v/>
      </c>
    </row>
    <row r="336" customFormat="false" ht="15" hidden="false" customHeight="false" outlineLevel="0" collapsed="false">
      <c r="A336" s="27"/>
      <c r="B336" s="28"/>
      <c r="C336" s="29" t="str">
        <f aca="false">IF(B336="","",IFERROR(INDEX(Lists!$B$5:$B$15,MATCH(B336,Lists!$A$5:$A$15,0)),""))</f>
        <v/>
      </c>
      <c r="D336" s="30"/>
      <c r="E336" s="30"/>
      <c r="F336" s="28"/>
      <c r="G336" s="28"/>
      <c r="H336" s="28"/>
      <c r="I336" s="30"/>
      <c r="J336" s="30"/>
      <c r="K336" s="35" t="str">
        <f aca="false">IF(A336="","",A336+Lists!$T$5)</f>
        <v/>
      </c>
      <c r="L336" s="28"/>
      <c r="M336" s="29" t="str">
        <f aca="true">IF(A336="","",IF(L336="Right","Done",IF(L336="Wrong","Redo again",IF(TODAY()&gt;=K336,"Redo DUE","Scheduled"))))</f>
        <v/>
      </c>
    </row>
    <row r="337" customFormat="false" ht="15" hidden="false" customHeight="false" outlineLevel="0" collapsed="false">
      <c r="A337" s="27"/>
      <c r="B337" s="28"/>
      <c r="C337" s="29" t="str">
        <f aca="false">IF(B337="","",IFERROR(INDEX(Lists!$B$5:$B$15,MATCH(B337,Lists!$A$5:$A$15,0)),""))</f>
        <v/>
      </c>
      <c r="D337" s="30"/>
      <c r="E337" s="30"/>
      <c r="F337" s="28"/>
      <c r="G337" s="28"/>
      <c r="H337" s="28"/>
      <c r="I337" s="30"/>
      <c r="J337" s="30"/>
      <c r="K337" s="35" t="str">
        <f aca="false">IF(A337="","",A337+Lists!$T$5)</f>
        <v/>
      </c>
      <c r="L337" s="28"/>
      <c r="M337" s="29" t="str">
        <f aca="true">IF(A337="","",IF(L337="Right","Done",IF(L337="Wrong","Redo again",IF(TODAY()&gt;=K337,"Redo DUE","Scheduled"))))</f>
        <v/>
      </c>
    </row>
    <row r="338" customFormat="false" ht="15" hidden="false" customHeight="false" outlineLevel="0" collapsed="false">
      <c r="A338" s="27"/>
      <c r="B338" s="28"/>
      <c r="C338" s="29" t="str">
        <f aca="false">IF(B338="","",IFERROR(INDEX(Lists!$B$5:$B$15,MATCH(B338,Lists!$A$5:$A$15,0)),""))</f>
        <v/>
      </c>
      <c r="D338" s="30"/>
      <c r="E338" s="30"/>
      <c r="F338" s="28"/>
      <c r="G338" s="28"/>
      <c r="H338" s="28"/>
      <c r="I338" s="30"/>
      <c r="J338" s="30"/>
      <c r="K338" s="35" t="str">
        <f aca="false">IF(A338="","",A338+Lists!$T$5)</f>
        <v/>
      </c>
      <c r="L338" s="28"/>
      <c r="M338" s="29" t="str">
        <f aca="true">IF(A338="","",IF(L338="Right","Done",IF(L338="Wrong","Redo again",IF(TODAY()&gt;=K338,"Redo DUE","Scheduled"))))</f>
        <v/>
      </c>
    </row>
    <row r="339" customFormat="false" ht="15" hidden="false" customHeight="false" outlineLevel="0" collapsed="false">
      <c r="A339" s="27"/>
      <c r="B339" s="28"/>
      <c r="C339" s="29" t="str">
        <f aca="false">IF(B339="","",IFERROR(INDEX(Lists!$B$5:$B$15,MATCH(B339,Lists!$A$5:$A$15,0)),""))</f>
        <v/>
      </c>
      <c r="D339" s="30"/>
      <c r="E339" s="30"/>
      <c r="F339" s="28"/>
      <c r="G339" s="28"/>
      <c r="H339" s="28"/>
      <c r="I339" s="30"/>
      <c r="J339" s="30"/>
      <c r="K339" s="35" t="str">
        <f aca="false">IF(A339="","",A339+Lists!$T$5)</f>
        <v/>
      </c>
      <c r="L339" s="28"/>
      <c r="M339" s="29" t="str">
        <f aca="true">IF(A339="","",IF(L339="Right","Done",IF(L339="Wrong","Redo again",IF(TODAY()&gt;=K339,"Redo DUE","Scheduled"))))</f>
        <v/>
      </c>
    </row>
    <row r="340" customFormat="false" ht="15" hidden="false" customHeight="false" outlineLevel="0" collapsed="false">
      <c r="A340" s="27"/>
      <c r="B340" s="28"/>
      <c r="C340" s="29" t="str">
        <f aca="false">IF(B340="","",IFERROR(INDEX(Lists!$B$5:$B$15,MATCH(B340,Lists!$A$5:$A$15,0)),""))</f>
        <v/>
      </c>
      <c r="D340" s="30"/>
      <c r="E340" s="30"/>
      <c r="F340" s="28"/>
      <c r="G340" s="28"/>
      <c r="H340" s="28"/>
      <c r="I340" s="30"/>
      <c r="J340" s="30"/>
      <c r="K340" s="35" t="str">
        <f aca="false">IF(A340="","",A340+Lists!$T$5)</f>
        <v/>
      </c>
      <c r="L340" s="28"/>
      <c r="M340" s="29" t="str">
        <f aca="true">IF(A340="","",IF(L340="Right","Done",IF(L340="Wrong","Redo again",IF(TODAY()&gt;=K340,"Redo DUE","Scheduled"))))</f>
        <v/>
      </c>
    </row>
    <row r="341" customFormat="false" ht="15" hidden="false" customHeight="false" outlineLevel="0" collapsed="false">
      <c r="A341" s="27"/>
      <c r="B341" s="28"/>
      <c r="C341" s="29" t="str">
        <f aca="false">IF(B341="","",IFERROR(INDEX(Lists!$B$5:$B$15,MATCH(B341,Lists!$A$5:$A$15,0)),""))</f>
        <v/>
      </c>
      <c r="D341" s="30"/>
      <c r="E341" s="30"/>
      <c r="F341" s="28"/>
      <c r="G341" s="28"/>
      <c r="H341" s="28"/>
      <c r="I341" s="30"/>
      <c r="J341" s="30"/>
      <c r="K341" s="35" t="str">
        <f aca="false">IF(A341="","",A341+Lists!$T$5)</f>
        <v/>
      </c>
      <c r="L341" s="28"/>
      <c r="M341" s="29" t="str">
        <f aca="true">IF(A341="","",IF(L341="Right","Done",IF(L341="Wrong","Redo again",IF(TODAY()&gt;=K341,"Redo DUE","Scheduled"))))</f>
        <v/>
      </c>
    </row>
    <row r="342" customFormat="false" ht="15" hidden="false" customHeight="false" outlineLevel="0" collapsed="false">
      <c r="A342" s="27"/>
      <c r="B342" s="28"/>
      <c r="C342" s="29" t="str">
        <f aca="false">IF(B342="","",IFERROR(INDEX(Lists!$B$5:$B$15,MATCH(B342,Lists!$A$5:$A$15,0)),""))</f>
        <v/>
      </c>
      <c r="D342" s="30"/>
      <c r="E342" s="30"/>
      <c r="F342" s="28"/>
      <c r="G342" s="28"/>
      <c r="H342" s="28"/>
      <c r="I342" s="30"/>
      <c r="J342" s="30"/>
      <c r="K342" s="35" t="str">
        <f aca="false">IF(A342="","",A342+Lists!$T$5)</f>
        <v/>
      </c>
      <c r="L342" s="28"/>
      <c r="M342" s="29" t="str">
        <f aca="true">IF(A342="","",IF(L342="Right","Done",IF(L342="Wrong","Redo again",IF(TODAY()&gt;=K342,"Redo DUE","Scheduled"))))</f>
        <v/>
      </c>
    </row>
    <row r="343" customFormat="false" ht="15" hidden="false" customHeight="false" outlineLevel="0" collapsed="false">
      <c r="A343" s="27"/>
      <c r="B343" s="28"/>
      <c r="C343" s="29" t="str">
        <f aca="false">IF(B343="","",IFERROR(INDEX(Lists!$B$5:$B$15,MATCH(B343,Lists!$A$5:$A$15,0)),""))</f>
        <v/>
      </c>
      <c r="D343" s="30"/>
      <c r="E343" s="30"/>
      <c r="F343" s="28"/>
      <c r="G343" s="28"/>
      <c r="H343" s="28"/>
      <c r="I343" s="30"/>
      <c r="J343" s="30"/>
      <c r="K343" s="35" t="str">
        <f aca="false">IF(A343="","",A343+Lists!$T$5)</f>
        <v/>
      </c>
      <c r="L343" s="28"/>
      <c r="M343" s="29" t="str">
        <f aca="true">IF(A343="","",IF(L343="Right","Done",IF(L343="Wrong","Redo again",IF(TODAY()&gt;=K343,"Redo DUE","Scheduled"))))</f>
        <v/>
      </c>
    </row>
    <row r="344" customFormat="false" ht="15" hidden="false" customHeight="false" outlineLevel="0" collapsed="false">
      <c r="A344" s="27"/>
      <c r="B344" s="28"/>
      <c r="C344" s="29" t="str">
        <f aca="false">IF(B344="","",IFERROR(INDEX(Lists!$B$5:$B$15,MATCH(B344,Lists!$A$5:$A$15,0)),""))</f>
        <v/>
      </c>
      <c r="D344" s="30"/>
      <c r="E344" s="30"/>
      <c r="F344" s="28"/>
      <c r="G344" s="28"/>
      <c r="H344" s="28"/>
      <c r="I344" s="30"/>
      <c r="J344" s="30"/>
      <c r="K344" s="35" t="str">
        <f aca="false">IF(A344="","",A344+Lists!$T$5)</f>
        <v/>
      </c>
      <c r="L344" s="28"/>
      <c r="M344" s="29" t="str">
        <f aca="true">IF(A344="","",IF(L344="Right","Done",IF(L344="Wrong","Redo again",IF(TODAY()&gt;=K344,"Redo DUE","Scheduled"))))</f>
        <v/>
      </c>
    </row>
    <row r="345" customFormat="false" ht="15" hidden="false" customHeight="false" outlineLevel="0" collapsed="false">
      <c r="A345" s="27"/>
      <c r="B345" s="28"/>
      <c r="C345" s="29" t="str">
        <f aca="false">IF(B345="","",IFERROR(INDEX(Lists!$B$5:$B$15,MATCH(B345,Lists!$A$5:$A$15,0)),""))</f>
        <v/>
      </c>
      <c r="D345" s="30"/>
      <c r="E345" s="30"/>
      <c r="F345" s="28"/>
      <c r="G345" s="28"/>
      <c r="H345" s="28"/>
      <c r="I345" s="30"/>
      <c r="J345" s="30"/>
      <c r="K345" s="35" t="str">
        <f aca="false">IF(A345="","",A345+Lists!$T$5)</f>
        <v/>
      </c>
      <c r="L345" s="28"/>
      <c r="M345" s="29" t="str">
        <f aca="true">IF(A345="","",IF(L345="Right","Done",IF(L345="Wrong","Redo again",IF(TODAY()&gt;=K345,"Redo DUE","Scheduled"))))</f>
        <v/>
      </c>
    </row>
    <row r="346" customFormat="false" ht="15" hidden="false" customHeight="false" outlineLevel="0" collapsed="false">
      <c r="A346" s="27"/>
      <c r="B346" s="28"/>
      <c r="C346" s="29" t="str">
        <f aca="false">IF(B346="","",IFERROR(INDEX(Lists!$B$5:$B$15,MATCH(B346,Lists!$A$5:$A$15,0)),""))</f>
        <v/>
      </c>
      <c r="D346" s="30"/>
      <c r="E346" s="30"/>
      <c r="F346" s="28"/>
      <c r="G346" s="28"/>
      <c r="H346" s="28"/>
      <c r="I346" s="30"/>
      <c r="J346" s="30"/>
      <c r="K346" s="35" t="str">
        <f aca="false">IF(A346="","",A346+Lists!$T$5)</f>
        <v/>
      </c>
      <c r="L346" s="28"/>
      <c r="M346" s="29" t="str">
        <f aca="true">IF(A346="","",IF(L346="Right","Done",IF(L346="Wrong","Redo again",IF(TODAY()&gt;=K346,"Redo DUE","Scheduled"))))</f>
        <v/>
      </c>
    </row>
    <row r="347" customFormat="false" ht="15" hidden="false" customHeight="false" outlineLevel="0" collapsed="false">
      <c r="A347" s="27"/>
      <c r="B347" s="28"/>
      <c r="C347" s="29" t="str">
        <f aca="false">IF(B347="","",IFERROR(INDEX(Lists!$B$5:$B$15,MATCH(B347,Lists!$A$5:$A$15,0)),""))</f>
        <v/>
      </c>
      <c r="D347" s="30"/>
      <c r="E347" s="30"/>
      <c r="F347" s="28"/>
      <c r="G347" s="28"/>
      <c r="H347" s="28"/>
      <c r="I347" s="30"/>
      <c r="J347" s="30"/>
      <c r="K347" s="35" t="str">
        <f aca="false">IF(A347="","",A347+Lists!$T$5)</f>
        <v/>
      </c>
      <c r="L347" s="28"/>
      <c r="M347" s="29" t="str">
        <f aca="true">IF(A347="","",IF(L347="Right","Done",IF(L347="Wrong","Redo again",IF(TODAY()&gt;=K347,"Redo DUE","Scheduled"))))</f>
        <v/>
      </c>
    </row>
    <row r="348" customFormat="false" ht="15" hidden="false" customHeight="false" outlineLevel="0" collapsed="false">
      <c r="A348" s="27"/>
      <c r="B348" s="28"/>
      <c r="C348" s="29" t="str">
        <f aca="false">IF(B348="","",IFERROR(INDEX(Lists!$B$5:$B$15,MATCH(B348,Lists!$A$5:$A$15,0)),""))</f>
        <v/>
      </c>
      <c r="D348" s="30"/>
      <c r="E348" s="30"/>
      <c r="F348" s="28"/>
      <c r="G348" s="28"/>
      <c r="H348" s="28"/>
      <c r="I348" s="30"/>
      <c r="J348" s="30"/>
      <c r="K348" s="35" t="str">
        <f aca="false">IF(A348="","",A348+Lists!$T$5)</f>
        <v/>
      </c>
      <c r="L348" s="28"/>
      <c r="M348" s="29" t="str">
        <f aca="true">IF(A348="","",IF(L348="Right","Done",IF(L348="Wrong","Redo again",IF(TODAY()&gt;=K348,"Redo DUE","Scheduled"))))</f>
        <v/>
      </c>
    </row>
    <row r="349" customFormat="false" ht="15" hidden="false" customHeight="false" outlineLevel="0" collapsed="false">
      <c r="A349" s="27"/>
      <c r="B349" s="28"/>
      <c r="C349" s="29" t="str">
        <f aca="false">IF(B349="","",IFERROR(INDEX(Lists!$B$5:$B$15,MATCH(B349,Lists!$A$5:$A$15,0)),""))</f>
        <v/>
      </c>
      <c r="D349" s="30"/>
      <c r="E349" s="30"/>
      <c r="F349" s="28"/>
      <c r="G349" s="28"/>
      <c r="H349" s="28"/>
      <c r="I349" s="30"/>
      <c r="J349" s="30"/>
      <c r="K349" s="35" t="str">
        <f aca="false">IF(A349="","",A349+Lists!$T$5)</f>
        <v/>
      </c>
      <c r="L349" s="28"/>
      <c r="M349" s="29" t="str">
        <f aca="true">IF(A349="","",IF(L349="Right","Done",IF(L349="Wrong","Redo again",IF(TODAY()&gt;=K349,"Redo DUE","Scheduled"))))</f>
        <v/>
      </c>
    </row>
    <row r="350" customFormat="false" ht="15" hidden="false" customHeight="false" outlineLevel="0" collapsed="false">
      <c r="A350" s="27"/>
      <c r="B350" s="28"/>
      <c r="C350" s="29" t="str">
        <f aca="false">IF(B350="","",IFERROR(INDEX(Lists!$B$5:$B$15,MATCH(B350,Lists!$A$5:$A$15,0)),""))</f>
        <v/>
      </c>
      <c r="D350" s="30"/>
      <c r="E350" s="30"/>
      <c r="F350" s="28"/>
      <c r="G350" s="28"/>
      <c r="H350" s="28"/>
      <c r="I350" s="30"/>
      <c r="J350" s="30"/>
      <c r="K350" s="35" t="str">
        <f aca="false">IF(A350="","",A350+Lists!$T$5)</f>
        <v/>
      </c>
      <c r="L350" s="28"/>
      <c r="M350" s="29" t="str">
        <f aca="true">IF(A350="","",IF(L350="Right","Done",IF(L350="Wrong","Redo again",IF(TODAY()&gt;=K350,"Redo DUE","Scheduled"))))</f>
        <v/>
      </c>
    </row>
    <row r="351" customFormat="false" ht="15" hidden="false" customHeight="false" outlineLevel="0" collapsed="false">
      <c r="A351" s="27"/>
      <c r="B351" s="28"/>
      <c r="C351" s="29" t="str">
        <f aca="false">IF(B351="","",IFERROR(INDEX(Lists!$B$5:$B$15,MATCH(B351,Lists!$A$5:$A$15,0)),""))</f>
        <v/>
      </c>
      <c r="D351" s="30"/>
      <c r="E351" s="30"/>
      <c r="F351" s="28"/>
      <c r="G351" s="28"/>
      <c r="H351" s="28"/>
      <c r="I351" s="30"/>
      <c r="J351" s="30"/>
      <c r="K351" s="35" t="str">
        <f aca="false">IF(A351="","",A351+Lists!$T$5)</f>
        <v/>
      </c>
      <c r="L351" s="28"/>
      <c r="M351" s="29" t="str">
        <f aca="true">IF(A351="","",IF(L351="Right","Done",IF(L351="Wrong","Redo again",IF(TODAY()&gt;=K351,"Redo DUE","Scheduled"))))</f>
        <v/>
      </c>
    </row>
    <row r="352" customFormat="false" ht="15" hidden="false" customHeight="false" outlineLevel="0" collapsed="false">
      <c r="A352" s="27"/>
      <c r="B352" s="28"/>
      <c r="C352" s="29" t="str">
        <f aca="false">IF(B352="","",IFERROR(INDEX(Lists!$B$5:$B$15,MATCH(B352,Lists!$A$5:$A$15,0)),""))</f>
        <v/>
      </c>
      <c r="D352" s="30"/>
      <c r="E352" s="30"/>
      <c r="F352" s="28"/>
      <c r="G352" s="28"/>
      <c r="H352" s="28"/>
      <c r="I352" s="30"/>
      <c r="J352" s="30"/>
      <c r="K352" s="35" t="str">
        <f aca="false">IF(A352="","",A352+Lists!$T$5)</f>
        <v/>
      </c>
      <c r="L352" s="28"/>
      <c r="M352" s="29" t="str">
        <f aca="true">IF(A352="","",IF(L352="Right","Done",IF(L352="Wrong","Redo again",IF(TODAY()&gt;=K352,"Redo DUE","Scheduled"))))</f>
        <v/>
      </c>
    </row>
    <row r="353" customFormat="false" ht="15" hidden="false" customHeight="false" outlineLevel="0" collapsed="false">
      <c r="A353" s="27"/>
      <c r="B353" s="28"/>
      <c r="C353" s="29" t="str">
        <f aca="false">IF(B353="","",IFERROR(INDEX(Lists!$B$5:$B$15,MATCH(B353,Lists!$A$5:$A$15,0)),""))</f>
        <v/>
      </c>
      <c r="D353" s="30"/>
      <c r="E353" s="30"/>
      <c r="F353" s="28"/>
      <c r="G353" s="28"/>
      <c r="H353" s="28"/>
      <c r="I353" s="30"/>
      <c r="J353" s="30"/>
      <c r="K353" s="35" t="str">
        <f aca="false">IF(A353="","",A353+Lists!$T$5)</f>
        <v/>
      </c>
      <c r="L353" s="28"/>
      <c r="M353" s="29" t="str">
        <f aca="true">IF(A353="","",IF(L353="Right","Done",IF(L353="Wrong","Redo again",IF(TODAY()&gt;=K353,"Redo DUE","Scheduled"))))</f>
        <v/>
      </c>
    </row>
    <row r="354" customFormat="false" ht="15" hidden="false" customHeight="false" outlineLevel="0" collapsed="false">
      <c r="A354" s="27"/>
      <c r="B354" s="28"/>
      <c r="C354" s="29" t="str">
        <f aca="false">IF(B354="","",IFERROR(INDEX(Lists!$B$5:$B$15,MATCH(B354,Lists!$A$5:$A$15,0)),""))</f>
        <v/>
      </c>
      <c r="D354" s="30"/>
      <c r="E354" s="30"/>
      <c r="F354" s="28"/>
      <c r="G354" s="28"/>
      <c r="H354" s="28"/>
      <c r="I354" s="30"/>
      <c r="J354" s="30"/>
      <c r="K354" s="35" t="str">
        <f aca="false">IF(A354="","",A354+Lists!$T$5)</f>
        <v/>
      </c>
      <c r="L354" s="28"/>
      <c r="M354" s="29" t="str">
        <f aca="true">IF(A354="","",IF(L354="Right","Done",IF(L354="Wrong","Redo again",IF(TODAY()&gt;=K354,"Redo DUE","Scheduled"))))</f>
        <v/>
      </c>
    </row>
    <row r="355" customFormat="false" ht="15" hidden="false" customHeight="false" outlineLevel="0" collapsed="false">
      <c r="A355" s="27"/>
      <c r="B355" s="28"/>
      <c r="C355" s="29" t="str">
        <f aca="false">IF(B355="","",IFERROR(INDEX(Lists!$B$5:$B$15,MATCH(B355,Lists!$A$5:$A$15,0)),""))</f>
        <v/>
      </c>
      <c r="D355" s="30"/>
      <c r="E355" s="30"/>
      <c r="F355" s="28"/>
      <c r="G355" s="28"/>
      <c r="H355" s="28"/>
      <c r="I355" s="30"/>
      <c r="J355" s="30"/>
      <c r="K355" s="35" t="str">
        <f aca="false">IF(A355="","",A355+Lists!$T$5)</f>
        <v/>
      </c>
      <c r="L355" s="28"/>
      <c r="M355" s="29" t="str">
        <f aca="true">IF(A355="","",IF(L355="Right","Done",IF(L355="Wrong","Redo again",IF(TODAY()&gt;=K355,"Redo DUE","Scheduled"))))</f>
        <v/>
      </c>
    </row>
    <row r="356" customFormat="false" ht="15" hidden="false" customHeight="false" outlineLevel="0" collapsed="false">
      <c r="A356" s="27"/>
      <c r="B356" s="28"/>
      <c r="C356" s="29" t="str">
        <f aca="false">IF(B356="","",IFERROR(INDEX(Lists!$B$5:$B$15,MATCH(B356,Lists!$A$5:$A$15,0)),""))</f>
        <v/>
      </c>
      <c r="D356" s="30"/>
      <c r="E356" s="30"/>
      <c r="F356" s="28"/>
      <c r="G356" s="28"/>
      <c r="H356" s="28"/>
      <c r="I356" s="30"/>
      <c r="J356" s="30"/>
      <c r="K356" s="35" t="str">
        <f aca="false">IF(A356="","",A356+Lists!$T$5)</f>
        <v/>
      </c>
      <c r="L356" s="28"/>
      <c r="M356" s="29" t="str">
        <f aca="true">IF(A356="","",IF(L356="Right","Done",IF(L356="Wrong","Redo again",IF(TODAY()&gt;=K356,"Redo DUE","Scheduled"))))</f>
        <v/>
      </c>
    </row>
    <row r="357" customFormat="false" ht="15" hidden="false" customHeight="false" outlineLevel="0" collapsed="false">
      <c r="A357" s="27"/>
      <c r="B357" s="28"/>
      <c r="C357" s="29" t="str">
        <f aca="false">IF(B357="","",IFERROR(INDEX(Lists!$B$5:$B$15,MATCH(B357,Lists!$A$5:$A$15,0)),""))</f>
        <v/>
      </c>
      <c r="D357" s="30"/>
      <c r="E357" s="30"/>
      <c r="F357" s="28"/>
      <c r="G357" s="28"/>
      <c r="H357" s="28"/>
      <c r="I357" s="30"/>
      <c r="J357" s="30"/>
      <c r="K357" s="35" t="str">
        <f aca="false">IF(A357="","",A357+Lists!$T$5)</f>
        <v/>
      </c>
      <c r="L357" s="28"/>
      <c r="M357" s="29" t="str">
        <f aca="true">IF(A357="","",IF(L357="Right","Done",IF(L357="Wrong","Redo again",IF(TODAY()&gt;=K357,"Redo DUE","Scheduled"))))</f>
        <v/>
      </c>
    </row>
    <row r="358" customFormat="false" ht="15" hidden="false" customHeight="false" outlineLevel="0" collapsed="false">
      <c r="A358" s="27"/>
      <c r="B358" s="28"/>
      <c r="C358" s="29" t="str">
        <f aca="false">IF(B358="","",IFERROR(INDEX(Lists!$B$5:$B$15,MATCH(B358,Lists!$A$5:$A$15,0)),""))</f>
        <v/>
      </c>
      <c r="D358" s="30"/>
      <c r="E358" s="30"/>
      <c r="F358" s="28"/>
      <c r="G358" s="28"/>
      <c r="H358" s="28"/>
      <c r="I358" s="30"/>
      <c r="J358" s="30"/>
      <c r="K358" s="35" t="str">
        <f aca="false">IF(A358="","",A358+Lists!$T$5)</f>
        <v/>
      </c>
      <c r="L358" s="28"/>
      <c r="M358" s="29" t="str">
        <f aca="true">IF(A358="","",IF(L358="Right","Done",IF(L358="Wrong","Redo again",IF(TODAY()&gt;=K358,"Redo DUE","Scheduled"))))</f>
        <v/>
      </c>
    </row>
    <row r="359" customFormat="false" ht="15" hidden="false" customHeight="false" outlineLevel="0" collapsed="false">
      <c r="A359" s="27"/>
      <c r="B359" s="28"/>
      <c r="C359" s="29" t="str">
        <f aca="false">IF(B359="","",IFERROR(INDEX(Lists!$B$5:$B$15,MATCH(B359,Lists!$A$5:$A$15,0)),""))</f>
        <v/>
      </c>
      <c r="D359" s="30"/>
      <c r="E359" s="30"/>
      <c r="F359" s="28"/>
      <c r="G359" s="28"/>
      <c r="H359" s="28"/>
      <c r="I359" s="30"/>
      <c r="J359" s="30"/>
      <c r="K359" s="35" t="str">
        <f aca="false">IF(A359="","",A359+Lists!$T$5)</f>
        <v/>
      </c>
      <c r="L359" s="28"/>
      <c r="M359" s="29" t="str">
        <f aca="true">IF(A359="","",IF(L359="Right","Done",IF(L359="Wrong","Redo again",IF(TODAY()&gt;=K359,"Redo DUE","Scheduled"))))</f>
        <v/>
      </c>
    </row>
    <row r="360" customFormat="false" ht="15" hidden="false" customHeight="false" outlineLevel="0" collapsed="false">
      <c r="A360" s="27"/>
      <c r="B360" s="28"/>
      <c r="C360" s="29" t="str">
        <f aca="false">IF(B360="","",IFERROR(INDEX(Lists!$B$5:$B$15,MATCH(B360,Lists!$A$5:$A$15,0)),""))</f>
        <v/>
      </c>
      <c r="D360" s="30"/>
      <c r="E360" s="30"/>
      <c r="F360" s="28"/>
      <c r="G360" s="28"/>
      <c r="H360" s="28"/>
      <c r="I360" s="30"/>
      <c r="J360" s="30"/>
      <c r="K360" s="35" t="str">
        <f aca="false">IF(A360="","",A360+Lists!$T$5)</f>
        <v/>
      </c>
      <c r="L360" s="28"/>
      <c r="M360" s="29" t="str">
        <f aca="true">IF(A360="","",IF(L360="Right","Done",IF(L360="Wrong","Redo again",IF(TODAY()&gt;=K360,"Redo DUE","Scheduled"))))</f>
        <v/>
      </c>
    </row>
    <row r="361" customFormat="false" ht="15" hidden="false" customHeight="false" outlineLevel="0" collapsed="false">
      <c r="A361" s="27"/>
      <c r="B361" s="28"/>
      <c r="C361" s="29" t="str">
        <f aca="false">IF(B361="","",IFERROR(INDEX(Lists!$B$5:$B$15,MATCH(B361,Lists!$A$5:$A$15,0)),""))</f>
        <v/>
      </c>
      <c r="D361" s="30"/>
      <c r="E361" s="30"/>
      <c r="F361" s="28"/>
      <c r="G361" s="28"/>
      <c r="H361" s="28"/>
      <c r="I361" s="30"/>
      <c r="J361" s="30"/>
      <c r="K361" s="35" t="str">
        <f aca="false">IF(A361="","",A361+Lists!$T$5)</f>
        <v/>
      </c>
      <c r="L361" s="28"/>
      <c r="M361" s="29" t="str">
        <f aca="true">IF(A361="","",IF(L361="Right","Done",IF(L361="Wrong","Redo again",IF(TODAY()&gt;=K361,"Redo DUE","Scheduled"))))</f>
        <v/>
      </c>
    </row>
    <row r="362" customFormat="false" ht="15" hidden="false" customHeight="false" outlineLevel="0" collapsed="false">
      <c r="A362" s="27"/>
      <c r="B362" s="28"/>
      <c r="C362" s="29" t="str">
        <f aca="false">IF(B362="","",IFERROR(INDEX(Lists!$B$5:$B$15,MATCH(B362,Lists!$A$5:$A$15,0)),""))</f>
        <v/>
      </c>
      <c r="D362" s="30"/>
      <c r="E362" s="30"/>
      <c r="F362" s="28"/>
      <c r="G362" s="28"/>
      <c r="H362" s="28"/>
      <c r="I362" s="30"/>
      <c r="J362" s="30"/>
      <c r="K362" s="35" t="str">
        <f aca="false">IF(A362="","",A362+Lists!$T$5)</f>
        <v/>
      </c>
      <c r="L362" s="28"/>
      <c r="M362" s="29" t="str">
        <f aca="true">IF(A362="","",IF(L362="Right","Done",IF(L362="Wrong","Redo again",IF(TODAY()&gt;=K362,"Redo DUE","Scheduled"))))</f>
        <v/>
      </c>
    </row>
    <row r="363" customFormat="false" ht="15" hidden="false" customHeight="false" outlineLevel="0" collapsed="false">
      <c r="A363" s="27"/>
      <c r="B363" s="28"/>
      <c r="C363" s="29" t="str">
        <f aca="false">IF(B363="","",IFERROR(INDEX(Lists!$B$5:$B$15,MATCH(B363,Lists!$A$5:$A$15,0)),""))</f>
        <v/>
      </c>
      <c r="D363" s="30"/>
      <c r="E363" s="30"/>
      <c r="F363" s="28"/>
      <c r="G363" s="28"/>
      <c r="H363" s="28"/>
      <c r="I363" s="30"/>
      <c r="J363" s="30"/>
      <c r="K363" s="35" t="str">
        <f aca="false">IF(A363="","",A363+Lists!$T$5)</f>
        <v/>
      </c>
      <c r="L363" s="28"/>
      <c r="M363" s="29" t="str">
        <f aca="true">IF(A363="","",IF(L363="Right","Done",IF(L363="Wrong","Redo again",IF(TODAY()&gt;=K363,"Redo DUE","Scheduled"))))</f>
        <v/>
      </c>
    </row>
    <row r="364" customFormat="false" ht="15" hidden="false" customHeight="false" outlineLevel="0" collapsed="false">
      <c r="A364" s="27"/>
      <c r="B364" s="28"/>
      <c r="C364" s="29" t="str">
        <f aca="false">IF(B364="","",IFERROR(INDEX(Lists!$B$5:$B$15,MATCH(B364,Lists!$A$5:$A$15,0)),""))</f>
        <v/>
      </c>
      <c r="D364" s="30"/>
      <c r="E364" s="30"/>
      <c r="F364" s="28"/>
      <c r="G364" s="28"/>
      <c r="H364" s="28"/>
      <c r="I364" s="30"/>
      <c r="J364" s="30"/>
      <c r="K364" s="35" t="str">
        <f aca="false">IF(A364="","",A364+Lists!$T$5)</f>
        <v/>
      </c>
      <c r="L364" s="28"/>
      <c r="M364" s="29" t="str">
        <f aca="true">IF(A364="","",IF(L364="Right","Done",IF(L364="Wrong","Redo again",IF(TODAY()&gt;=K364,"Redo DUE","Scheduled"))))</f>
        <v/>
      </c>
    </row>
    <row r="365" customFormat="false" ht="15" hidden="false" customHeight="false" outlineLevel="0" collapsed="false">
      <c r="A365" s="27"/>
      <c r="B365" s="28"/>
      <c r="C365" s="29" t="str">
        <f aca="false">IF(B365="","",IFERROR(INDEX(Lists!$B$5:$B$15,MATCH(B365,Lists!$A$5:$A$15,0)),""))</f>
        <v/>
      </c>
      <c r="D365" s="30"/>
      <c r="E365" s="30"/>
      <c r="F365" s="28"/>
      <c r="G365" s="28"/>
      <c r="H365" s="28"/>
      <c r="I365" s="30"/>
      <c r="J365" s="30"/>
      <c r="K365" s="35" t="str">
        <f aca="false">IF(A365="","",A365+Lists!$T$5)</f>
        <v/>
      </c>
      <c r="L365" s="28"/>
      <c r="M365" s="29" t="str">
        <f aca="true">IF(A365="","",IF(L365="Right","Done",IF(L365="Wrong","Redo again",IF(TODAY()&gt;=K365,"Redo DUE","Scheduled"))))</f>
        <v/>
      </c>
    </row>
    <row r="366" customFormat="false" ht="15" hidden="false" customHeight="false" outlineLevel="0" collapsed="false">
      <c r="A366" s="27"/>
      <c r="B366" s="28"/>
      <c r="C366" s="29" t="str">
        <f aca="false">IF(B366="","",IFERROR(INDEX(Lists!$B$5:$B$15,MATCH(B366,Lists!$A$5:$A$15,0)),""))</f>
        <v/>
      </c>
      <c r="D366" s="30"/>
      <c r="E366" s="30"/>
      <c r="F366" s="28"/>
      <c r="G366" s="28"/>
      <c r="H366" s="28"/>
      <c r="I366" s="30"/>
      <c r="J366" s="30"/>
      <c r="K366" s="35" t="str">
        <f aca="false">IF(A366="","",A366+Lists!$T$5)</f>
        <v/>
      </c>
      <c r="L366" s="28"/>
      <c r="M366" s="29" t="str">
        <f aca="true">IF(A366="","",IF(L366="Right","Done",IF(L366="Wrong","Redo again",IF(TODAY()&gt;=K366,"Redo DUE","Scheduled"))))</f>
        <v/>
      </c>
    </row>
    <row r="367" customFormat="false" ht="15" hidden="false" customHeight="false" outlineLevel="0" collapsed="false">
      <c r="A367" s="27"/>
      <c r="B367" s="28"/>
      <c r="C367" s="29" t="str">
        <f aca="false">IF(B367="","",IFERROR(INDEX(Lists!$B$5:$B$15,MATCH(B367,Lists!$A$5:$A$15,0)),""))</f>
        <v/>
      </c>
      <c r="D367" s="30"/>
      <c r="E367" s="30"/>
      <c r="F367" s="28"/>
      <c r="G367" s="28"/>
      <c r="H367" s="28"/>
      <c r="I367" s="30"/>
      <c r="J367" s="30"/>
      <c r="K367" s="35" t="str">
        <f aca="false">IF(A367="","",A367+Lists!$T$5)</f>
        <v/>
      </c>
      <c r="L367" s="28"/>
      <c r="M367" s="29" t="str">
        <f aca="true">IF(A367="","",IF(L367="Right","Done",IF(L367="Wrong","Redo again",IF(TODAY()&gt;=K367,"Redo DUE","Scheduled"))))</f>
        <v/>
      </c>
    </row>
    <row r="368" customFormat="false" ht="15" hidden="false" customHeight="false" outlineLevel="0" collapsed="false">
      <c r="A368" s="27"/>
      <c r="B368" s="28"/>
      <c r="C368" s="29" t="str">
        <f aca="false">IF(B368="","",IFERROR(INDEX(Lists!$B$5:$B$15,MATCH(B368,Lists!$A$5:$A$15,0)),""))</f>
        <v/>
      </c>
      <c r="D368" s="30"/>
      <c r="E368" s="30"/>
      <c r="F368" s="28"/>
      <c r="G368" s="28"/>
      <c r="H368" s="28"/>
      <c r="I368" s="30"/>
      <c r="J368" s="30"/>
      <c r="K368" s="35" t="str">
        <f aca="false">IF(A368="","",A368+Lists!$T$5)</f>
        <v/>
      </c>
      <c r="L368" s="28"/>
      <c r="M368" s="29" t="str">
        <f aca="true">IF(A368="","",IF(L368="Right","Done",IF(L368="Wrong","Redo again",IF(TODAY()&gt;=K368,"Redo DUE","Scheduled"))))</f>
        <v/>
      </c>
    </row>
    <row r="369" customFormat="false" ht="15" hidden="false" customHeight="false" outlineLevel="0" collapsed="false">
      <c r="A369" s="27"/>
      <c r="B369" s="28"/>
      <c r="C369" s="29" t="str">
        <f aca="false">IF(B369="","",IFERROR(INDEX(Lists!$B$5:$B$15,MATCH(B369,Lists!$A$5:$A$15,0)),""))</f>
        <v/>
      </c>
      <c r="D369" s="30"/>
      <c r="E369" s="30"/>
      <c r="F369" s="28"/>
      <c r="G369" s="28"/>
      <c r="H369" s="28"/>
      <c r="I369" s="30"/>
      <c r="J369" s="30"/>
      <c r="K369" s="35" t="str">
        <f aca="false">IF(A369="","",A369+Lists!$T$5)</f>
        <v/>
      </c>
      <c r="L369" s="28"/>
      <c r="M369" s="29" t="str">
        <f aca="true">IF(A369="","",IF(L369="Right","Done",IF(L369="Wrong","Redo again",IF(TODAY()&gt;=K369,"Redo DUE","Scheduled"))))</f>
        <v/>
      </c>
    </row>
    <row r="370" customFormat="false" ht="15" hidden="false" customHeight="false" outlineLevel="0" collapsed="false">
      <c r="A370" s="27"/>
      <c r="B370" s="28"/>
      <c r="C370" s="29" t="str">
        <f aca="false">IF(B370="","",IFERROR(INDEX(Lists!$B$5:$B$15,MATCH(B370,Lists!$A$5:$A$15,0)),""))</f>
        <v/>
      </c>
      <c r="D370" s="30"/>
      <c r="E370" s="30"/>
      <c r="F370" s="28"/>
      <c r="G370" s="28"/>
      <c r="H370" s="28"/>
      <c r="I370" s="30"/>
      <c r="J370" s="30"/>
      <c r="K370" s="35" t="str">
        <f aca="false">IF(A370="","",A370+Lists!$T$5)</f>
        <v/>
      </c>
      <c r="L370" s="28"/>
      <c r="M370" s="29" t="str">
        <f aca="true">IF(A370="","",IF(L370="Right","Done",IF(L370="Wrong","Redo again",IF(TODAY()&gt;=K370,"Redo DUE","Scheduled"))))</f>
        <v/>
      </c>
    </row>
    <row r="371" customFormat="false" ht="15" hidden="false" customHeight="false" outlineLevel="0" collapsed="false">
      <c r="A371" s="27"/>
      <c r="B371" s="28"/>
      <c r="C371" s="29" t="str">
        <f aca="false">IF(B371="","",IFERROR(INDEX(Lists!$B$5:$B$15,MATCH(B371,Lists!$A$5:$A$15,0)),""))</f>
        <v/>
      </c>
      <c r="D371" s="30"/>
      <c r="E371" s="30"/>
      <c r="F371" s="28"/>
      <c r="G371" s="28"/>
      <c r="H371" s="28"/>
      <c r="I371" s="30"/>
      <c r="J371" s="30"/>
      <c r="K371" s="35" t="str">
        <f aca="false">IF(A371="","",A371+Lists!$T$5)</f>
        <v/>
      </c>
      <c r="L371" s="28"/>
      <c r="M371" s="29" t="str">
        <f aca="true">IF(A371="","",IF(L371="Right","Done",IF(L371="Wrong","Redo again",IF(TODAY()&gt;=K371,"Redo DUE","Scheduled"))))</f>
        <v/>
      </c>
    </row>
    <row r="372" customFormat="false" ht="15" hidden="false" customHeight="false" outlineLevel="0" collapsed="false">
      <c r="A372" s="27"/>
      <c r="B372" s="28"/>
      <c r="C372" s="29" t="str">
        <f aca="false">IF(B372="","",IFERROR(INDEX(Lists!$B$5:$B$15,MATCH(B372,Lists!$A$5:$A$15,0)),""))</f>
        <v/>
      </c>
      <c r="D372" s="30"/>
      <c r="E372" s="30"/>
      <c r="F372" s="28"/>
      <c r="G372" s="28"/>
      <c r="H372" s="28"/>
      <c r="I372" s="30"/>
      <c r="J372" s="30"/>
      <c r="K372" s="35" t="str">
        <f aca="false">IF(A372="","",A372+Lists!$T$5)</f>
        <v/>
      </c>
      <c r="L372" s="28"/>
      <c r="M372" s="29" t="str">
        <f aca="true">IF(A372="","",IF(L372="Right","Done",IF(L372="Wrong","Redo again",IF(TODAY()&gt;=K372,"Redo DUE","Scheduled"))))</f>
        <v/>
      </c>
    </row>
    <row r="373" customFormat="false" ht="15" hidden="false" customHeight="false" outlineLevel="0" collapsed="false">
      <c r="A373" s="27"/>
      <c r="B373" s="28"/>
      <c r="C373" s="29" t="str">
        <f aca="false">IF(B373="","",IFERROR(INDEX(Lists!$B$5:$B$15,MATCH(B373,Lists!$A$5:$A$15,0)),""))</f>
        <v/>
      </c>
      <c r="D373" s="30"/>
      <c r="E373" s="30"/>
      <c r="F373" s="28"/>
      <c r="G373" s="28"/>
      <c r="H373" s="28"/>
      <c r="I373" s="30"/>
      <c r="J373" s="30"/>
      <c r="K373" s="35" t="str">
        <f aca="false">IF(A373="","",A373+Lists!$T$5)</f>
        <v/>
      </c>
      <c r="L373" s="28"/>
      <c r="M373" s="29" t="str">
        <f aca="true">IF(A373="","",IF(L373="Right","Done",IF(L373="Wrong","Redo again",IF(TODAY()&gt;=K373,"Redo DUE","Scheduled"))))</f>
        <v/>
      </c>
    </row>
    <row r="374" customFormat="false" ht="15" hidden="false" customHeight="false" outlineLevel="0" collapsed="false">
      <c r="A374" s="27"/>
      <c r="B374" s="28"/>
      <c r="C374" s="29" t="str">
        <f aca="false">IF(B374="","",IFERROR(INDEX(Lists!$B$5:$B$15,MATCH(B374,Lists!$A$5:$A$15,0)),""))</f>
        <v/>
      </c>
      <c r="D374" s="30"/>
      <c r="E374" s="30"/>
      <c r="F374" s="28"/>
      <c r="G374" s="28"/>
      <c r="H374" s="28"/>
      <c r="I374" s="30"/>
      <c r="J374" s="30"/>
      <c r="K374" s="35" t="str">
        <f aca="false">IF(A374="","",A374+Lists!$T$5)</f>
        <v/>
      </c>
      <c r="L374" s="28"/>
      <c r="M374" s="29" t="str">
        <f aca="true">IF(A374="","",IF(L374="Right","Done",IF(L374="Wrong","Redo again",IF(TODAY()&gt;=K374,"Redo DUE","Scheduled"))))</f>
        <v/>
      </c>
    </row>
    <row r="375" customFormat="false" ht="15" hidden="false" customHeight="false" outlineLevel="0" collapsed="false">
      <c r="A375" s="27"/>
      <c r="B375" s="28"/>
      <c r="C375" s="29" t="str">
        <f aca="false">IF(B375="","",IFERROR(INDEX(Lists!$B$5:$B$15,MATCH(B375,Lists!$A$5:$A$15,0)),""))</f>
        <v/>
      </c>
      <c r="D375" s="30"/>
      <c r="E375" s="30"/>
      <c r="F375" s="28"/>
      <c r="G375" s="28"/>
      <c r="H375" s="28"/>
      <c r="I375" s="30"/>
      <c r="J375" s="30"/>
      <c r="K375" s="35" t="str">
        <f aca="false">IF(A375="","",A375+Lists!$T$5)</f>
        <v/>
      </c>
      <c r="L375" s="28"/>
      <c r="M375" s="29" t="str">
        <f aca="true">IF(A375="","",IF(L375="Right","Done",IF(L375="Wrong","Redo again",IF(TODAY()&gt;=K375,"Redo DUE","Scheduled"))))</f>
        <v/>
      </c>
    </row>
    <row r="376" customFormat="false" ht="15" hidden="false" customHeight="false" outlineLevel="0" collapsed="false">
      <c r="A376" s="27"/>
      <c r="B376" s="28"/>
      <c r="C376" s="29" t="str">
        <f aca="false">IF(B376="","",IFERROR(INDEX(Lists!$B$5:$B$15,MATCH(B376,Lists!$A$5:$A$15,0)),""))</f>
        <v/>
      </c>
      <c r="D376" s="30"/>
      <c r="E376" s="30"/>
      <c r="F376" s="28"/>
      <c r="G376" s="28"/>
      <c r="H376" s="28"/>
      <c r="I376" s="30"/>
      <c r="J376" s="30"/>
      <c r="K376" s="35" t="str">
        <f aca="false">IF(A376="","",A376+Lists!$T$5)</f>
        <v/>
      </c>
      <c r="L376" s="28"/>
      <c r="M376" s="29" t="str">
        <f aca="true">IF(A376="","",IF(L376="Right","Done",IF(L376="Wrong","Redo again",IF(TODAY()&gt;=K376,"Redo DUE","Scheduled"))))</f>
        <v/>
      </c>
    </row>
    <row r="377" customFormat="false" ht="15" hidden="false" customHeight="false" outlineLevel="0" collapsed="false">
      <c r="A377" s="27"/>
      <c r="B377" s="28"/>
      <c r="C377" s="29" t="str">
        <f aca="false">IF(B377="","",IFERROR(INDEX(Lists!$B$5:$B$15,MATCH(B377,Lists!$A$5:$A$15,0)),""))</f>
        <v/>
      </c>
      <c r="D377" s="30"/>
      <c r="E377" s="30"/>
      <c r="F377" s="28"/>
      <c r="G377" s="28"/>
      <c r="H377" s="28"/>
      <c r="I377" s="30"/>
      <c r="J377" s="30"/>
      <c r="K377" s="35" t="str">
        <f aca="false">IF(A377="","",A377+Lists!$T$5)</f>
        <v/>
      </c>
      <c r="L377" s="28"/>
      <c r="M377" s="29" t="str">
        <f aca="true">IF(A377="","",IF(L377="Right","Done",IF(L377="Wrong","Redo again",IF(TODAY()&gt;=K377,"Redo DUE","Scheduled"))))</f>
        <v/>
      </c>
    </row>
    <row r="378" customFormat="false" ht="15" hidden="false" customHeight="false" outlineLevel="0" collapsed="false">
      <c r="A378" s="27"/>
      <c r="B378" s="28"/>
      <c r="C378" s="29" t="str">
        <f aca="false">IF(B378="","",IFERROR(INDEX(Lists!$B$5:$B$15,MATCH(B378,Lists!$A$5:$A$15,0)),""))</f>
        <v/>
      </c>
      <c r="D378" s="30"/>
      <c r="E378" s="30"/>
      <c r="F378" s="28"/>
      <c r="G378" s="28"/>
      <c r="H378" s="28"/>
      <c r="I378" s="30"/>
      <c r="J378" s="30"/>
      <c r="K378" s="35" t="str">
        <f aca="false">IF(A378="","",A378+Lists!$T$5)</f>
        <v/>
      </c>
      <c r="L378" s="28"/>
      <c r="M378" s="29" t="str">
        <f aca="true">IF(A378="","",IF(L378="Right","Done",IF(L378="Wrong","Redo again",IF(TODAY()&gt;=K378,"Redo DUE","Scheduled"))))</f>
        <v/>
      </c>
    </row>
    <row r="379" customFormat="false" ht="15" hidden="false" customHeight="false" outlineLevel="0" collapsed="false">
      <c r="A379" s="27"/>
      <c r="B379" s="28"/>
      <c r="C379" s="29" t="str">
        <f aca="false">IF(B379="","",IFERROR(INDEX(Lists!$B$5:$B$15,MATCH(B379,Lists!$A$5:$A$15,0)),""))</f>
        <v/>
      </c>
      <c r="D379" s="30"/>
      <c r="E379" s="30"/>
      <c r="F379" s="28"/>
      <c r="G379" s="28"/>
      <c r="H379" s="28"/>
      <c r="I379" s="30"/>
      <c r="J379" s="30"/>
      <c r="K379" s="35" t="str">
        <f aca="false">IF(A379="","",A379+Lists!$T$5)</f>
        <v/>
      </c>
      <c r="L379" s="28"/>
      <c r="M379" s="29" t="str">
        <f aca="true">IF(A379="","",IF(L379="Right","Done",IF(L379="Wrong","Redo again",IF(TODAY()&gt;=K379,"Redo DUE","Scheduled"))))</f>
        <v/>
      </c>
    </row>
    <row r="380" customFormat="false" ht="15" hidden="false" customHeight="false" outlineLevel="0" collapsed="false">
      <c r="A380" s="27"/>
      <c r="B380" s="28"/>
      <c r="C380" s="29" t="str">
        <f aca="false">IF(B380="","",IFERROR(INDEX(Lists!$B$5:$B$15,MATCH(B380,Lists!$A$5:$A$15,0)),""))</f>
        <v/>
      </c>
      <c r="D380" s="30"/>
      <c r="E380" s="30"/>
      <c r="F380" s="28"/>
      <c r="G380" s="28"/>
      <c r="H380" s="28"/>
      <c r="I380" s="30"/>
      <c r="J380" s="30"/>
      <c r="K380" s="35" t="str">
        <f aca="false">IF(A380="","",A380+Lists!$T$5)</f>
        <v/>
      </c>
      <c r="L380" s="28"/>
      <c r="M380" s="29" t="str">
        <f aca="true">IF(A380="","",IF(L380="Right","Done",IF(L380="Wrong","Redo again",IF(TODAY()&gt;=K380,"Redo DUE","Scheduled"))))</f>
        <v/>
      </c>
    </row>
    <row r="381" customFormat="false" ht="15" hidden="false" customHeight="false" outlineLevel="0" collapsed="false">
      <c r="A381" s="27"/>
      <c r="B381" s="28"/>
      <c r="C381" s="29" t="str">
        <f aca="false">IF(B381="","",IFERROR(INDEX(Lists!$B$5:$B$15,MATCH(B381,Lists!$A$5:$A$15,0)),""))</f>
        <v/>
      </c>
      <c r="D381" s="30"/>
      <c r="E381" s="30"/>
      <c r="F381" s="28"/>
      <c r="G381" s="28"/>
      <c r="H381" s="28"/>
      <c r="I381" s="30"/>
      <c r="J381" s="30"/>
      <c r="K381" s="35" t="str">
        <f aca="false">IF(A381="","",A381+Lists!$T$5)</f>
        <v/>
      </c>
      <c r="L381" s="28"/>
      <c r="M381" s="29" t="str">
        <f aca="true">IF(A381="","",IF(L381="Right","Done",IF(L381="Wrong","Redo again",IF(TODAY()&gt;=K381,"Redo DUE","Scheduled"))))</f>
        <v/>
      </c>
    </row>
    <row r="382" customFormat="false" ht="15" hidden="false" customHeight="false" outlineLevel="0" collapsed="false">
      <c r="A382" s="27"/>
      <c r="B382" s="28"/>
      <c r="C382" s="29" t="str">
        <f aca="false">IF(B382="","",IFERROR(INDEX(Lists!$B$5:$B$15,MATCH(B382,Lists!$A$5:$A$15,0)),""))</f>
        <v/>
      </c>
      <c r="D382" s="30"/>
      <c r="E382" s="30"/>
      <c r="F382" s="28"/>
      <c r="G382" s="28"/>
      <c r="H382" s="28"/>
      <c r="I382" s="30"/>
      <c r="J382" s="30"/>
      <c r="K382" s="35" t="str">
        <f aca="false">IF(A382="","",A382+Lists!$T$5)</f>
        <v/>
      </c>
      <c r="L382" s="28"/>
      <c r="M382" s="29" t="str">
        <f aca="true">IF(A382="","",IF(L382="Right","Done",IF(L382="Wrong","Redo again",IF(TODAY()&gt;=K382,"Redo DUE","Scheduled"))))</f>
        <v/>
      </c>
    </row>
    <row r="383" customFormat="false" ht="15" hidden="false" customHeight="false" outlineLevel="0" collapsed="false">
      <c r="A383" s="27"/>
      <c r="B383" s="28"/>
      <c r="C383" s="29" t="str">
        <f aca="false">IF(B383="","",IFERROR(INDEX(Lists!$B$5:$B$15,MATCH(B383,Lists!$A$5:$A$15,0)),""))</f>
        <v/>
      </c>
      <c r="D383" s="30"/>
      <c r="E383" s="30"/>
      <c r="F383" s="28"/>
      <c r="G383" s="28"/>
      <c r="H383" s="28"/>
      <c r="I383" s="30"/>
      <c r="J383" s="30"/>
      <c r="K383" s="35" t="str">
        <f aca="false">IF(A383="","",A383+Lists!$T$5)</f>
        <v/>
      </c>
      <c r="L383" s="28"/>
      <c r="M383" s="29" t="str">
        <f aca="true">IF(A383="","",IF(L383="Right","Done",IF(L383="Wrong","Redo again",IF(TODAY()&gt;=K383,"Redo DUE","Scheduled"))))</f>
        <v/>
      </c>
    </row>
    <row r="384" customFormat="false" ht="15" hidden="false" customHeight="false" outlineLevel="0" collapsed="false">
      <c r="A384" s="27"/>
      <c r="B384" s="28"/>
      <c r="C384" s="29" t="str">
        <f aca="false">IF(B384="","",IFERROR(INDEX(Lists!$B$5:$B$15,MATCH(B384,Lists!$A$5:$A$15,0)),""))</f>
        <v/>
      </c>
      <c r="D384" s="30"/>
      <c r="E384" s="30"/>
      <c r="F384" s="28"/>
      <c r="G384" s="28"/>
      <c r="H384" s="28"/>
      <c r="I384" s="30"/>
      <c r="J384" s="30"/>
      <c r="K384" s="35" t="str">
        <f aca="false">IF(A384="","",A384+Lists!$T$5)</f>
        <v/>
      </c>
      <c r="L384" s="28"/>
      <c r="M384" s="29" t="str">
        <f aca="true">IF(A384="","",IF(L384="Right","Done",IF(L384="Wrong","Redo again",IF(TODAY()&gt;=K384,"Redo DUE","Scheduled"))))</f>
        <v/>
      </c>
    </row>
    <row r="385" customFormat="false" ht="15" hidden="false" customHeight="false" outlineLevel="0" collapsed="false">
      <c r="A385" s="27"/>
      <c r="B385" s="28"/>
      <c r="C385" s="29" t="str">
        <f aca="false">IF(B385="","",IFERROR(INDEX(Lists!$B$5:$B$15,MATCH(B385,Lists!$A$5:$A$15,0)),""))</f>
        <v/>
      </c>
      <c r="D385" s="30"/>
      <c r="E385" s="30"/>
      <c r="F385" s="28"/>
      <c r="G385" s="28"/>
      <c r="H385" s="28"/>
      <c r="I385" s="30"/>
      <c r="J385" s="30"/>
      <c r="K385" s="35" t="str">
        <f aca="false">IF(A385="","",A385+Lists!$T$5)</f>
        <v/>
      </c>
      <c r="L385" s="28"/>
      <c r="M385" s="29" t="str">
        <f aca="true">IF(A385="","",IF(L385="Right","Done",IF(L385="Wrong","Redo again",IF(TODAY()&gt;=K385,"Redo DUE","Scheduled"))))</f>
        <v/>
      </c>
    </row>
    <row r="386" customFormat="false" ht="15" hidden="false" customHeight="false" outlineLevel="0" collapsed="false">
      <c r="A386" s="27"/>
      <c r="B386" s="28"/>
      <c r="C386" s="29" t="str">
        <f aca="false">IF(B386="","",IFERROR(INDEX(Lists!$B$5:$B$15,MATCH(B386,Lists!$A$5:$A$15,0)),""))</f>
        <v/>
      </c>
      <c r="D386" s="30"/>
      <c r="E386" s="30"/>
      <c r="F386" s="28"/>
      <c r="G386" s="28"/>
      <c r="H386" s="28"/>
      <c r="I386" s="30"/>
      <c r="J386" s="30"/>
      <c r="K386" s="35" t="str">
        <f aca="false">IF(A386="","",A386+Lists!$T$5)</f>
        <v/>
      </c>
      <c r="L386" s="28"/>
      <c r="M386" s="29" t="str">
        <f aca="true">IF(A386="","",IF(L386="Right","Done",IF(L386="Wrong","Redo again",IF(TODAY()&gt;=K386,"Redo DUE","Scheduled"))))</f>
        <v/>
      </c>
    </row>
    <row r="387" customFormat="false" ht="15" hidden="false" customHeight="false" outlineLevel="0" collapsed="false">
      <c r="A387" s="27"/>
      <c r="B387" s="28"/>
      <c r="C387" s="29" t="str">
        <f aca="false">IF(B387="","",IFERROR(INDEX(Lists!$B$5:$B$15,MATCH(B387,Lists!$A$5:$A$15,0)),""))</f>
        <v/>
      </c>
      <c r="D387" s="30"/>
      <c r="E387" s="30"/>
      <c r="F387" s="28"/>
      <c r="G387" s="28"/>
      <c r="H387" s="28"/>
      <c r="I387" s="30"/>
      <c r="J387" s="30"/>
      <c r="K387" s="35" t="str">
        <f aca="false">IF(A387="","",A387+Lists!$T$5)</f>
        <v/>
      </c>
      <c r="L387" s="28"/>
      <c r="M387" s="29" t="str">
        <f aca="true">IF(A387="","",IF(L387="Right","Done",IF(L387="Wrong","Redo again",IF(TODAY()&gt;=K387,"Redo DUE","Scheduled"))))</f>
        <v/>
      </c>
    </row>
    <row r="388" customFormat="false" ht="15" hidden="false" customHeight="false" outlineLevel="0" collapsed="false">
      <c r="A388" s="27"/>
      <c r="B388" s="28"/>
      <c r="C388" s="29" t="str">
        <f aca="false">IF(B388="","",IFERROR(INDEX(Lists!$B$5:$B$15,MATCH(B388,Lists!$A$5:$A$15,0)),""))</f>
        <v/>
      </c>
      <c r="D388" s="30"/>
      <c r="E388" s="30"/>
      <c r="F388" s="28"/>
      <c r="G388" s="28"/>
      <c r="H388" s="28"/>
      <c r="I388" s="30"/>
      <c r="J388" s="30"/>
      <c r="K388" s="35" t="str">
        <f aca="false">IF(A388="","",A388+Lists!$T$5)</f>
        <v/>
      </c>
      <c r="L388" s="28"/>
      <c r="M388" s="29" t="str">
        <f aca="true">IF(A388="","",IF(L388="Right","Done",IF(L388="Wrong","Redo again",IF(TODAY()&gt;=K388,"Redo DUE","Scheduled"))))</f>
        <v/>
      </c>
    </row>
    <row r="389" customFormat="false" ht="15" hidden="false" customHeight="false" outlineLevel="0" collapsed="false">
      <c r="A389" s="27"/>
      <c r="B389" s="28"/>
      <c r="C389" s="29" t="str">
        <f aca="false">IF(B389="","",IFERROR(INDEX(Lists!$B$5:$B$15,MATCH(B389,Lists!$A$5:$A$15,0)),""))</f>
        <v/>
      </c>
      <c r="D389" s="30"/>
      <c r="E389" s="30"/>
      <c r="F389" s="28"/>
      <c r="G389" s="28"/>
      <c r="H389" s="28"/>
      <c r="I389" s="30"/>
      <c r="J389" s="30"/>
      <c r="K389" s="35" t="str">
        <f aca="false">IF(A389="","",A389+Lists!$T$5)</f>
        <v/>
      </c>
      <c r="L389" s="28"/>
      <c r="M389" s="29" t="str">
        <f aca="true">IF(A389="","",IF(L389="Right","Done",IF(L389="Wrong","Redo again",IF(TODAY()&gt;=K389,"Redo DUE","Scheduled"))))</f>
        <v/>
      </c>
    </row>
    <row r="390" customFormat="false" ht="15" hidden="false" customHeight="false" outlineLevel="0" collapsed="false">
      <c r="A390" s="27"/>
      <c r="B390" s="28"/>
      <c r="C390" s="29" t="str">
        <f aca="false">IF(B390="","",IFERROR(INDEX(Lists!$B$5:$B$15,MATCH(B390,Lists!$A$5:$A$15,0)),""))</f>
        <v/>
      </c>
      <c r="D390" s="30"/>
      <c r="E390" s="30"/>
      <c r="F390" s="28"/>
      <c r="G390" s="28"/>
      <c r="H390" s="28"/>
      <c r="I390" s="30"/>
      <c r="J390" s="30"/>
      <c r="K390" s="35" t="str">
        <f aca="false">IF(A390="","",A390+Lists!$T$5)</f>
        <v/>
      </c>
      <c r="L390" s="28"/>
      <c r="M390" s="29" t="str">
        <f aca="true">IF(A390="","",IF(L390="Right","Done",IF(L390="Wrong","Redo again",IF(TODAY()&gt;=K390,"Redo DUE","Scheduled"))))</f>
        <v/>
      </c>
    </row>
    <row r="391" customFormat="false" ht="15" hidden="false" customHeight="false" outlineLevel="0" collapsed="false">
      <c r="A391" s="27"/>
      <c r="B391" s="28"/>
      <c r="C391" s="29" t="str">
        <f aca="false">IF(B391="","",IFERROR(INDEX(Lists!$B$5:$B$15,MATCH(B391,Lists!$A$5:$A$15,0)),""))</f>
        <v/>
      </c>
      <c r="D391" s="30"/>
      <c r="E391" s="30"/>
      <c r="F391" s="28"/>
      <c r="G391" s="28"/>
      <c r="H391" s="28"/>
      <c r="I391" s="30"/>
      <c r="J391" s="30"/>
      <c r="K391" s="35" t="str">
        <f aca="false">IF(A391="","",A391+Lists!$T$5)</f>
        <v/>
      </c>
      <c r="L391" s="28"/>
      <c r="M391" s="29" t="str">
        <f aca="true">IF(A391="","",IF(L391="Right","Done",IF(L391="Wrong","Redo again",IF(TODAY()&gt;=K391,"Redo DUE","Scheduled"))))</f>
        <v/>
      </c>
    </row>
    <row r="392" customFormat="false" ht="15" hidden="false" customHeight="false" outlineLevel="0" collapsed="false">
      <c r="A392" s="27"/>
      <c r="B392" s="28"/>
      <c r="C392" s="29" t="str">
        <f aca="false">IF(B392="","",IFERROR(INDEX(Lists!$B$5:$B$15,MATCH(B392,Lists!$A$5:$A$15,0)),""))</f>
        <v/>
      </c>
      <c r="D392" s="30"/>
      <c r="E392" s="30"/>
      <c r="F392" s="28"/>
      <c r="G392" s="28"/>
      <c r="H392" s="28"/>
      <c r="I392" s="30"/>
      <c r="J392" s="30"/>
      <c r="K392" s="35" t="str">
        <f aca="false">IF(A392="","",A392+Lists!$T$5)</f>
        <v/>
      </c>
      <c r="L392" s="28"/>
      <c r="M392" s="29" t="str">
        <f aca="true">IF(A392="","",IF(L392="Right","Done",IF(L392="Wrong","Redo again",IF(TODAY()&gt;=K392,"Redo DUE","Scheduled"))))</f>
        <v/>
      </c>
    </row>
    <row r="393" customFormat="false" ht="15" hidden="false" customHeight="false" outlineLevel="0" collapsed="false">
      <c r="A393" s="27"/>
      <c r="B393" s="28"/>
      <c r="C393" s="29" t="str">
        <f aca="false">IF(B393="","",IFERROR(INDEX(Lists!$B$5:$B$15,MATCH(B393,Lists!$A$5:$A$15,0)),""))</f>
        <v/>
      </c>
      <c r="D393" s="30"/>
      <c r="E393" s="30"/>
      <c r="F393" s="28"/>
      <c r="G393" s="28"/>
      <c r="H393" s="28"/>
      <c r="I393" s="30"/>
      <c r="J393" s="30"/>
      <c r="K393" s="35" t="str">
        <f aca="false">IF(A393="","",A393+Lists!$T$5)</f>
        <v/>
      </c>
      <c r="L393" s="28"/>
      <c r="M393" s="29" t="str">
        <f aca="true">IF(A393="","",IF(L393="Right","Done",IF(L393="Wrong","Redo again",IF(TODAY()&gt;=K393,"Redo DUE","Scheduled"))))</f>
        <v/>
      </c>
    </row>
    <row r="394" customFormat="false" ht="15" hidden="false" customHeight="false" outlineLevel="0" collapsed="false">
      <c r="A394" s="27"/>
      <c r="B394" s="28"/>
      <c r="C394" s="29" t="str">
        <f aca="false">IF(B394="","",IFERROR(INDEX(Lists!$B$5:$B$15,MATCH(B394,Lists!$A$5:$A$15,0)),""))</f>
        <v/>
      </c>
      <c r="D394" s="30"/>
      <c r="E394" s="30"/>
      <c r="F394" s="28"/>
      <c r="G394" s="28"/>
      <c r="H394" s="28"/>
      <c r="I394" s="30"/>
      <c r="J394" s="30"/>
      <c r="K394" s="35" t="str">
        <f aca="false">IF(A394="","",A394+Lists!$T$5)</f>
        <v/>
      </c>
      <c r="L394" s="28"/>
      <c r="M394" s="29" t="str">
        <f aca="true">IF(A394="","",IF(L394="Right","Done",IF(L394="Wrong","Redo again",IF(TODAY()&gt;=K394,"Redo DUE","Scheduled"))))</f>
        <v/>
      </c>
    </row>
    <row r="395" customFormat="false" ht="15" hidden="false" customHeight="false" outlineLevel="0" collapsed="false">
      <c r="A395" s="27"/>
      <c r="B395" s="28"/>
      <c r="C395" s="29" t="str">
        <f aca="false">IF(B395="","",IFERROR(INDEX(Lists!$B$5:$B$15,MATCH(B395,Lists!$A$5:$A$15,0)),""))</f>
        <v/>
      </c>
      <c r="D395" s="30"/>
      <c r="E395" s="30"/>
      <c r="F395" s="28"/>
      <c r="G395" s="28"/>
      <c r="H395" s="28"/>
      <c r="I395" s="30"/>
      <c r="J395" s="30"/>
      <c r="K395" s="35" t="str">
        <f aca="false">IF(A395="","",A395+Lists!$T$5)</f>
        <v/>
      </c>
      <c r="L395" s="28"/>
      <c r="M395" s="29" t="str">
        <f aca="true">IF(A395="","",IF(L395="Right","Done",IF(L395="Wrong","Redo again",IF(TODAY()&gt;=K395,"Redo DUE","Scheduled"))))</f>
        <v/>
      </c>
    </row>
    <row r="396" customFormat="false" ht="15" hidden="false" customHeight="false" outlineLevel="0" collapsed="false">
      <c r="A396" s="27"/>
      <c r="B396" s="28"/>
      <c r="C396" s="29" t="str">
        <f aca="false">IF(B396="","",IFERROR(INDEX(Lists!$B$5:$B$15,MATCH(B396,Lists!$A$5:$A$15,0)),""))</f>
        <v/>
      </c>
      <c r="D396" s="30"/>
      <c r="E396" s="30"/>
      <c r="F396" s="28"/>
      <c r="G396" s="28"/>
      <c r="H396" s="28"/>
      <c r="I396" s="30"/>
      <c r="J396" s="30"/>
      <c r="K396" s="35" t="str">
        <f aca="false">IF(A396="","",A396+Lists!$T$5)</f>
        <v/>
      </c>
      <c r="L396" s="28"/>
      <c r="M396" s="29" t="str">
        <f aca="true">IF(A396="","",IF(L396="Right","Done",IF(L396="Wrong","Redo again",IF(TODAY()&gt;=K396,"Redo DUE","Scheduled"))))</f>
        <v/>
      </c>
    </row>
    <row r="397" customFormat="false" ht="15" hidden="false" customHeight="false" outlineLevel="0" collapsed="false">
      <c r="A397" s="27"/>
      <c r="B397" s="28"/>
      <c r="C397" s="29" t="str">
        <f aca="false">IF(B397="","",IFERROR(INDEX(Lists!$B$5:$B$15,MATCH(B397,Lists!$A$5:$A$15,0)),""))</f>
        <v/>
      </c>
      <c r="D397" s="30"/>
      <c r="E397" s="30"/>
      <c r="F397" s="28"/>
      <c r="G397" s="28"/>
      <c r="H397" s="28"/>
      <c r="I397" s="30"/>
      <c r="J397" s="30"/>
      <c r="K397" s="35" t="str">
        <f aca="false">IF(A397="","",A397+Lists!$T$5)</f>
        <v/>
      </c>
      <c r="L397" s="28"/>
      <c r="M397" s="29" t="str">
        <f aca="true">IF(A397="","",IF(L397="Right","Done",IF(L397="Wrong","Redo again",IF(TODAY()&gt;=K397,"Redo DUE","Scheduled"))))</f>
        <v/>
      </c>
    </row>
    <row r="398" customFormat="false" ht="15" hidden="false" customHeight="false" outlineLevel="0" collapsed="false">
      <c r="A398" s="27"/>
      <c r="B398" s="28"/>
      <c r="C398" s="29" t="str">
        <f aca="false">IF(B398="","",IFERROR(INDEX(Lists!$B$5:$B$15,MATCH(B398,Lists!$A$5:$A$15,0)),""))</f>
        <v/>
      </c>
      <c r="D398" s="30"/>
      <c r="E398" s="30"/>
      <c r="F398" s="28"/>
      <c r="G398" s="28"/>
      <c r="H398" s="28"/>
      <c r="I398" s="30"/>
      <c r="J398" s="30"/>
      <c r="K398" s="35" t="str">
        <f aca="false">IF(A398="","",A398+Lists!$T$5)</f>
        <v/>
      </c>
      <c r="L398" s="28"/>
      <c r="M398" s="29" t="str">
        <f aca="true">IF(A398="","",IF(L398="Right","Done",IF(L398="Wrong","Redo again",IF(TODAY()&gt;=K398,"Redo DUE","Scheduled"))))</f>
        <v/>
      </c>
    </row>
    <row r="399" customFormat="false" ht="15" hidden="false" customHeight="false" outlineLevel="0" collapsed="false">
      <c r="A399" s="27"/>
      <c r="B399" s="28"/>
      <c r="C399" s="29" t="str">
        <f aca="false">IF(B399="","",IFERROR(INDEX(Lists!$B$5:$B$15,MATCH(B399,Lists!$A$5:$A$15,0)),""))</f>
        <v/>
      </c>
      <c r="D399" s="30"/>
      <c r="E399" s="30"/>
      <c r="F399" s="28"/>
      <c r="G399" s="28"/>
      <c r="H399" s="28"/>
      <c r="I399" s="30"/>
      <c r="J399" s="30"/>
      <c r="K399" s="35" t="str">
        <f aca="false">IF(A399="","",A399+Lists!$T$5)</f>
        <v/>
      </c>
      <c r="L399" s="28"/>
      <c r="M399" s="29" t="str">
        <f aca="true">IF(A399="","",IF(L399="Right","Done",IF(L399="Wrong","Redo again",IF(TODAY()&gt;=K399,"Redo DUE","Scheduled"))))</f>
        <v/>
      </c>
    </row>
    <row r="400" customFormat="false" ht="15" hidden="false" customHeight="false" outlineLevel="0" collapsed="false">
      <c r="A400" s="27"/>
      <c r="B400" s="28"/>
      <c r="C400" s="29" t="str">
        <f aca="false">IF(B400="","",IFERROR(INDEX(Lists!$B$5:$B$15,MATCH(B400,Lists!$A$5:$A$15,0)),""))</f>
        <v/>
      </c>
      <c r="D400" s="30"/>
      <c r="E400" s="30"/>
      <c r="F400" s="28"/>
      <c r="G400" s="28"/>
      <c r="H400" s="28"/>
      <c r="I400" s="30"/>
      <c r="J400" s="30"/>
      <c r="K400" s="35" t="str">
        <f aca="false">IF(A400="","",A400+Lists!$T$5)</f>
        <v/>
      </c>
      <c r="L400" s="28"/>
      <c r="M400" s="29" t="str">
        <f aca="true">IF(A400="","",IF(L400="Right","Done",IF(L400="Wrong","Redo again",IF(TODAY()&gt;=K400,"Redo DUE","Scheduled"))))</f>
        <v/>
      </c>
    </row>
    <row r="401" customFormat="false" ht="15" hidden="false" customHeight="false" outlineLevel="0" collapsed="false">
      <c r="A401" s="27"/>
      <c r="B401" s="28"/>
      <c r="C401" s="29" t="str">
        <f aca="false">IF(B401="","",IFERROR(INDEX(Lists!$B$5:$B$15,MATCH(B401,Lists!$A$5:$A$15,0)),""))</f>
        <v/>
      </c>
      <c r="D401" s="30"/>
      <c r="E401" s="30"/>
      <c r="F401" s="28"/>
      <c r="G401" s="28"/>
      <c r="H401" s="28"/>
      <c r="I401" s="30"/>
      <c r="J401" s="30"/>
      <c r="K401" s="35" t="str">
        <f aca="false">IF(A401="","",A401+Lists!$T$5)</f>
        <v/>
      </c>
      <c r="L401" s="28"/>
      <c r="M401" s="29" t="str">
        <f aca="true">IF(A401="","",IF(L401="Right","Done",IF(L401="Wrong","Redo again",IF(TODAY()&gt;=K401,"Redo DUE","Scheduled"))))</f>
        <v/>
      </c>
    </row>
    <row r="402" customFormat="false" ht="15" hidden="false" customHeight="false" outlineLevel="0" collapsed="false">
      <c r="A402" s="27"/>
      <c r="B402" s="28"/>
      <c r="C402" s="29" t="str">
        <f aca="false">IF(B402="","",IFERROR(INDEX(Lists!$B$5:$B$15,MATCH(B402,Lists!$A$5:$A$15,0)),""))</f>
        <v/>
      </c>
      <c r="D402" s="30"/>
      <c r="E402" s="30"/>
      <c r="F402" s="28"/>
      <c r="G402" s="28"/>
      <c r="H402" s="28"/>
      <c r="I402" s="30"/>
      <c r="J402" s="30"/>
      <c r="K402" s="35" t="str">
        <f aca="false">IF(A402="","",A402+Lists!$T$5)</f>
        <v/>
      </c>
      <c r="L402" s="28"/>
      <c r="M402" s="29" t="str">
        <f aca="true">IF(A402="","",IF(L402="Right","Done",IF(L402="Wrong","Redo again",IF(TODAY()&gt;=K402,"Redo DUE","Scheduled"))))</f>
        <v/>
      </c>
    </row>
    <row r="403" customFormat="false" ht="15" hidden="false" customHeight="false" outlineLevel="0" collapsed="false">
      <c r="A403" s="27"/>
      <c r="B403" s="28"/>
      <c r="C403" s="29" t="str">
        <f aca="false">IF(B403="","",IFERROR(INDEX(Lists!$B$5:$B$15,MATCH(B403,Lists!$A$5:$A$15,0)),""))</f>
        <v/>
      </c>
      <c r="D403" s="30"/>
      <c r="E403" s="30"/>
      <c r="F403" s="28"/>
      <c r="G403" s="28"/>
      <c r="H403" s="28"/>
      <c r="I403" s="30"/>
      <c r="J403" s="30"/>
      <c r="K403" s="35" t="str">
        <f aca="false">IF(A403="","",A403+Lists!$T$5)</f>
        <v/>
      </c>
      <c r="L403" s="28"/>
      <c r="M403" s="29" t="str">
        <f aca="true">IF(A403="","",IF(L403="Right","Done",IF(L403="Wrong","Redo again",IF(TODAY()&gt;=K403,"Redo DUE","Scheduled"))))</f>
        <v/>
      </c>
    </row>
    <row r="404" customFormat="false" ht="15" hidden="false" customHeight="false" outlineLevel="0" collapsed="false">
      <c r="A404" s="27"/>
      <c r="B404" s="28"/>
      <c r="C404" s="29" t="str">
        <f aca="false">IF(B404="","",IFERROR(INDEX(Lists!$B$5:$B$15,MATCH(B404,Lists!$A$5:$A$15,0)),""))</f>
        <v/>
      </c>
      <c r="D404" s="30"/>
      <c r="E404" s="30"/>
      <c r="F404" s="28"/>
      <c r="G404" s="28"/>
      <c r="H404" s="28"/>
      <c r="I404" s="30"/>
      <c r="J404" s="30"/>
      <c r="K404" s="35" t="str">
        <f aca="false">IF(A404="","",A404+Lists!$T$5)</f>
        <v/>
      </c>
      <c r="L404" s="28"/>
      <c r="M404" s="29" t="str">
        <f aca="true">IF(A404="","",IF(L404="Right","Done",IF(L404="Wrong","Redo again",IF(TODAY()&gt;=K404,"Redo DUE","Scheduled"))))</f>
        <v/>
      </c>
    </row>
    <row r="405" customFormat="false" ht="15" hidden="false" customHeight="false" outlineLevel="0" collapsed="false">
      <c r="A405" s="27"/>
      <c r="B405" s="28"/>
      <c r="C405" s="29" t="str">
        <f aca="false">IF(B405="","",IFERROR(INDEX(Lists!$B$5:$B$15,MATCH(B405,Lists!$A$5:$A$15,0)),""))</f>
        <v/>
      </c>
      <c r="D405" s="30"/>
      <c r="E405" s="30"/>
      <c r="F405" s="28"/>
      <c r="G405" s="28"/>
      <c r="H405" s="28"/>
      <c r="I405" s="30"/>
      <c r="J405" s="30"/>
      <c r="K405" s="35" t="str">
        <f aca="false">IF(A405="","",A405+Lists!$T$5)</f>
        <v/>
      </c>
      <c r="L405" s="28"/>
      <c r="M405" s="29" t="str">
        <f aca="true">IF(A405="","",IF(L405="Right","Done",IF(L405="Wrong","Redo again",IF(TODAY()&gt;=K405,"Redo DUE","Scheduled"))))</f>
        <v/>
      </c>
    </row>
    <row r="406" customFormat="false" ht="15" hidden="false" customHeight="false" outlineLevel="0" collapsed="false">
      <c r="A406" s="27"/>
      <c r="B406" s="28"/>
      <c r="C406" s="29" t="str">
        <f aca="false">IF(B406="","",IFERROR(INDEX(Lists!$B$5:$B$15,MATCH(B406,Lists!$A$5:$A$15,0)),""))</f>
        <v/>
      </c>
      <c r="D406" s="30"/>
      <c r="E406" s="30"/>
      <c r="F406" s="28"/>
      <c r="G406" s="28"/>
      <c r="H406" s="28"/>
      <c r="I406" s="30"/>
      <c r="J406" s="30"/>
      <c r="K406" s="35" t="str">
        <f aca="false">IF(A406="","",A406+Lists!$T$5)</f>
        <v/>
      </c>
      <c r="L406" s="28"/>
      <c r="M406" s="29" t="str">
        <f aca="true">IF(A406="","",IF(L406="Right","Done",IF(L406="Wrong","Redo again",IF(TODAY()&gt;=K406,"Redo DUE","Scheduled"))))</f>
        <v/>
      </c>
    </row>
    <row r="407" customFormat="false" ht="15" hidden="false" customHeight="false" outlineLevel="0" collapsed="false">
      <c r="A407" s="27"/>
      <c r="B407" s="28"/>
      <c r="C407" s="29" t="str">
        <f aca="false">IF(B407="","",IFERROR(INDEX(Lists!$B$5:$B$15,MATCH(B407,Lists!$A$5:$A$15,0)),""))</f>
        <v/>
      </c>
      <c r="D407" s="30"/>
      <c r="E407" s="30"/>
      <c r="F407" s="28"/>
      <c r="G407" s="28"/>
      <c r="H407" s="28"/>
      <c r="I407" s="30"/>
      <c r="J407" s="30"/>
      <c r="K407" s="35" t="str">
        <f aca="false">IF(A407="","",A407+Lists!$T$5)</f>
        <v/>
      </c>
      <c r="L407" s="28"/>
      <c r="M407" s="29" t="str">
        <f aca="true">IF(A407="","",IF(L407="Right","Done",IF(L407="Wrong","Redo again",IF(TODAY()&gt;=K407,"Redo DUE","Scheduled"))))</f>
        <v/>
      </c>
    </row>
    <row r="408" customFormat="false" ht="15" hidden="false" customHeight="false" outlineLevel="0" collapsed="false">
      <c r="A408" s="27"/>
      <c r="B408" s="28"/>
      <c r="C408" s="29" t="str">
        <f aca="false">IF(B408="","",IFERROR(INDEX(Lists!$B$5:$B$15,MATCH(B408,Lists!$A$5:$A$15,0)),""))</f>
        <v/>
      </c>
      <c r="D408" s="30"/>
      <c r="E408" s="30"/>
      <c r="F408" s="28"/>
      <c r="G408" s="28"/>
      <c r="H408" s="28"/>
      <c r="I408" s="30"/>
      <c r="J408" s="30"/>
      <c r="K408" s="35" t="str">
        <f aca="false">IF(A408="","",A408+Lists!$T$5)</f>
        <v/>
      </c>
      <c r="L408" s="28"/>
      <c r="M408" s="29" t="str">
        <f aca="true">IF(A408="","",IF(L408="Right","Done",IF(L408="Wrong","Redo again",IF(TODAY()&gt;=K408,"Redo DUE","Scheduled"))))</f>
        <v/>
      </c>
    </row>
    <row r="409" customFormat="false" ht="15" hidden="false" customHeight="false" outlineLevel="0" collapsed="false">
      <c r="A409" s="27"/>
      <c r="B409" s="28"/>
      <c r="C409" s="29" t="str">
        <f aca="false">IF(B409="","",IFERROR(INDEX(Lists!$B$5:$B$15,MATCH(B409,Lists!$A$5:$A$15,0)),""))</f>
        <v/>
      </c>
      <c r="D409" s="30"/>
      <c r="E409" s="30"/>
      <c r="F409" s="28"/>
      <c r="G409" s="28"/>
      <c r="H409" s="28"/>
      <c r="I409" s="30"/>
      <c r="J409" s="30"/>
      <c r="K409" s="35" t="str">
        <f aca="false">IF(A409="","",A409+Lists!$T$5)</f>
        <v/>
      </c>
      <c r="L409" s="28"/>
      <c r="M409" s="29" t="str">
        <f aca="true">IF(A409="","",IF(L409="Right","Done",IF(L409="Wrong","Redo again",IF(TODAY()&gt;=K409,"Redo DUE","Scheduled"))))</f>
        <v/>
      </c>
    </row>
    <row r="410" customFormat="false" ht="15" hidden="false" customHeight="false" outlineLevel="0" collapsed="false">
      <c r="A410" s="27"/>
      <c r="B410" s="28"/>
      <c r="C410" s="29" t="str">
        <f aca="false">IF(B410="","",IFERROR(INDEX(Lists!$B$5:$B$15,MATCH(B410,Lists!$A$5:$A$15,0)),""))</f>
        <v/>
      </c>
      <c r="D410" s="30"/>
      <c r="E410" s="30"/>
      <c r="F410" s="28"/>
      <c r="G410" s="28"/>
      <c r="H410" s="28"/>
      <c r="I410" s="30"/>
      <c r="J410" s="30"/>
      <c r="K410" s="35" t="str">
        <f aca="false">IF(A410="","",A410+Lists!$T$5)</f>
        <v/>
      </c>
      <c r="L410" s="28"/>
      <c r="M410" s="29" t="str">
        <f aca="true">IF(A410="","",IF(L410="Right","Done",IF(L410="Wrong","Redo again",IF(TODAY()&gt;=K410,"Redo DUE","Scheduled"))))</f>
        <v/>
      </c>
    </row>
    <row r="411" customFormat="false" ht="15" hidden="false" customHeight="false" outlineLevel="0" collapsed="false">
      <c r="A411" s="27"/>
      <c r="B411" s="28"/>
      <c r="C411" s="29" t="str">
        <f aca="false">IF(B411="","",IFERROR(INDEX(Lists!$B$5:$B$15,MATCH(B411,Lists!$A$5:$A$15,0)),""))</f>
        <v/>
      </c>
      <c r="D411" s="30"/>
      <c r="E411" s="30"/>
      <c r="F411" s="28"/>
      <c r="G411" s="28"/>
      <c r="H411" s="28"/>
      <c r="I411" s="30"/>
      <c r="J411" s="30"/>
      <c r="K411" s="35" t="str">
        <f aca="false">IF(A411="","",A411+Lists!$T$5)</f>
        <v/>
      </c>
      <c r="L411" s="28"/>
      <c r="M411" s="29" t="str">
        <f aca="true">IF(A411="","",IF(L411="Right","Done",IF(L411="Wrong","Redo again",IF(TODAY()&gt;=K411,"Redo DUE","Scheduled"))))</f>
        <v/>
      </c>
    </row>
    <row r="412" customFormat="false" ht="15" hidden="false" customHeight="false" outlineLevel="0" collapsed="false">
      <c r="A412" s="27"/>
      <c r="B412" s="28"/>
      <c r="C412" s="29" t="str">
        <f aca="false">IF(B412="","",IFERROR(INDEX(Lists!$B$5:$B$15,MATCH(B412,Lists!$A$5:$A$15,0)),""))</f>
        <v/>
      </c>
      <c r="D412" s="30"/>
      <c r="E412" s="30"/>
      <c r="F412" s="28"/>
      <c r="G412" s="28"/>
      <c r="H412" s="28"/>
      <c r="I412" s="30"/>
      <c r="J412" s="30"/>
      <c r="K412" s="35" t="str">
        <f aca="false">IF(A412="","",A412+Lists!$T$5)</f>
        <v/>
      </c>
      <c r="L412" s="28"/>
      <c r="M412" s="29" t="str">
        <f aca="true">IF(A412="","",IF(L412="Right","Done",IF(L412="Wrong","Redo again",IF(TODAY()&gt;=K412,"Redo DUE","Scheduled"))))</f>
        <v/>
      </c>
    </row>
    <row r="413" customFormat="false" ht="15" hidden="false" customHeight="false" outlineLevel="0" collapsed="false">
      <c r="A413" s="27"/>
      <c r="B413" s="28"/>
      <c r="C413" s="29" t="str">
        <f aca="false">IF(B413="","",IFERROR(INDEX(Lists!$B$5:$B$15,MATCH(B413,Lists!$A$5:$A$15,0)),""))</f>
        <v/>
      </c>
      <c r="D413" s="30"/>
      <c r="E413" s="30"/>
      <c r="F413" s="28"/>
      <c r="G413" s="28"/>
      <c r="H413" s="28"/>
      <c r="I413" s="30"/>
      <c r="J413" s="30"/>
      <c r="K413" s="35" t="str">
        <f aca="false">IF(A413="","",A413+Lists!$T$5)</f>
        <v/>
      </c>
      <c r="L413" s="28"/>
      <c r="M413" s="29" t="str">
        <f aca="true">IF(A413="","",IF(L413="Right","Done",IF(L413="Wrong","Redo again",IF(TODAY()&gt;=K413,"Redo DUE","Scheduled"))))</f>
        <v/>
      </c>
    </row>
    <row r="414" customFormat="false" ht="15" hidden="false" customHeight="false" outlineLevel="0" collapsed="false">
      <c r="A414" s="27"/>
      <c r="B414" s="28"/>
      <c r="C414" s="29" t="str">
        <f aca="false">IF(B414="","",IFERROR(INDEX(Lists!$B$5:$B$15,MATCH(B414,Lists!$A$5:$A$15,0)),""))</f>
        <v/>
      </c>
      <c r="D414" s="30"/>
      <c r="E414" s="30"/>
      <c r="F414" s="28"/>
      <c r="G414" s="28"/>
      <c r="H414" s="28"/>
      <c r="I414" s="30"/>
      <c r="J414" s="30"/>
      <c r="K414" s="35" t="str">
        <f aca="false">IF(A414="","",A414+Lists!$T$5)</f>
        <v/>
      </c>
      <c r="L414" s="28"/>
      <c r="M414" s="29" t="str">
        <f aca="true">IF(A414="","",IF(L414="Right","Done",IF(L414="Wrong","Redo again",IF(TODAY()&gt;=K414,"Redo DUE","Scheduled"))))</f>
        <v/>
      </c>
    </row>
    <row r="415" customFormat="false" ht="15" hidden="false" customHeight="false" outlineLevel="0" collapsed="false">
      <c r="A415" s="27"/>
      <c r="B415" s="28"/>
      <c r="C415" s="29" t="str">
        <f aca="false">IF(B415="","",IFERROR(INDEX(Lists!$B$5:$B$15,MATCH(B415,Lists!$A$5:$A$15,0)),""))</f>
        <v/>
      </c>
      <c r="D415" s="30"/>
      <c r="E415" s="30"/>
      <c r="F415" s="28"/>
      <c r="G415" s="28"/>
      <c r="H415" s="28"/>
      <c r="I415" s="30"/>
      <c r="J415" s="30"/>
      <c r="K415" s="35" t="str">
        <f aca="false">IF(A415="","",A415+Lists!$T$5)</f>
        <v/>
      </c>
      <c r="L415" s="28"/>
      <c r="M415" s="29" t="str">
        <f aca="true">IF(A415="","",IF(L415="Right","Done",IF(L415="Wrong","Redo again",IF(TODAY()&gt;=K415,"Redo DUE","Scheduled"))))</f>
        <v/>
      </c>
    </row>
    <row r="416" customFormat="false" ht="15" hidden="false" customHeight="false" outlineLevel="0" collapsed="false">
      <c r="A416" s="27"/>
      <c r="B416" s="28"/>
      <c r="C416" s="29" t="str">
        <f aca="false">IF(B416="","",IFERROR(INDEX(Lists!$B$5:$B$15,MATCH(B416,Lists!$A$5:$A$15,0)),""))</f>
        <v/>
      </c>
      <c r="D416" s="30"/>
      <c r="E416" s="30"/>
      <c r="F416" s="28"/>
      <c r="G416" s="28"/>
      <c r="H416" s="28"/>
      <c r="I416" s="30"/>
      <c r="J416" s="30"/>
      <c r="K416" s="35" t="str">
        <f aca="false">IF(A416="","",A416+Lists!$T$5)</f>
        <v/>
      </c>
      <c r="L416" s="28"/>
      <c r="M416" s="29" t="str">
        <f aca="true">IF(A416="","",IF(L416="Right","Done",IF(L416="Wrong","Redo again",IF(TODAY()&gt;=K416,"Redo DUE","Scheduled"))))</f>
        <v/>
      </c>
    </row>
    <row r="417" customFormat="false" ht="15" hidden="false" customHeight="false" outlineLevel="0" collapsed="false">
      <c r="A417" s="27"/>
      <c r="B417" s="28"/>
      <c r="C417" s="29" t="str">
        <f aca="false">IF(B417="","",IFERROR(INDEX(Lists!$B$5:$B$15,MATCH(B417,Lists!$A$5:$A$15,0)),""))</f>
        <v/>
      </c>
      <c r="D417" s="30"/>
      <c r="E417" s="30"/>
      <c r="F417" s="28"/>
      <c r="G417" s="28"/>
      <c r="H417" s="28"/>
      <c r="I417" s="30"/>
      <c r="J417" s="30"/>
      <c r="K417" s="35" t="str">
        <f aca="false">IF(A417="","",A417+Lists!$T$5)</f>
        <v/>
      </c>
      <c r="L417" s="28"/>
      <c r="M417" s="29" t="str">
        <f aca="true">IF(A417="","",IF(L417="Right","Done",IF(L417="Wrong","Redo again",IF(TODAY()&gt;=K417,"Redo DUE","Scheduled"))))</f>
        <v/>
      </c>
    </row>
    <row r="418" customFormat="false" ht="15" hidden="false" customHeight="false" outlineLevel="0" collapsed="false">
      <c r="A418" s="27"/>
      <c r="B418" s="28"/>
      <c r="C418" s="29" t="str">
        <f aca="false">IF(B418="","",IFERROR(INDEX(Lists!$B$5:$B$15,MATCH(B418,Lists!$A$5:$A$15,0)),""))</f>
        <v/>
      </c>
      <c r="D418" s="30"/>
      <c r="E418" s="30"/>
      <c r="F418" s="28"/>
      <c r="G418" s="28"/>
      <c r="H418" s="28"/>
      <c r="I418" s="30"/>
      <c r="J418" s="30"/>
      <c r="K418" s="35" t="str">
        <f aca="false">IF(A418="","",A418+Lists!$T$5)</f>
        <v/>
      </c>
      <c r="L418" s="28"/>
      <c r="M418" s="29" t="str">
        <f aca="true">IF(A418="","",IF(L418="Right","Done",IF(L418="Wrong","Redo again",IF(TODAY()&gt;=K418,"Redo DUE","Scheduled"))))</f>
        <v/>
      </c>
    </row>
    <row r="419" customFormat="false" ht="15" hidden="false" customHeight="false" outlineLevel="0" collapsed="false">
      <c r="A419" s="27"/>
      <c r="B419" s="28"/>
      <c r="C419" s="29" t="str">
        <f aca="false">IF(B419="","",IFERROR(INDEX(Lists!$B$5:$B$15,MATCH(B419,Lists!$A$5:$A$15,0)),""))</f>
        <v/>
      </c>
      <c r="D419" s="30"/>
      <c r="E419" s="30"/>
      <c r="F419" s="28"/>
      <c r="G419" s="28"/>
      <c r="H419" s="28"/>
      <c r="I419" s="30"/>
      <c r="J419" s="30"/>
      <c r="K419" s="35" t="str">
        <f aca="false">IF(A419="","",A419+Lists!$T$5)</f>
        <v/>
      </c>
      <c r="L419" s="28"/>
      <c r="M419" s="29" t="str">
        <f aca="true">IF(A419="","",IF(L419="Right","Done",IF(L419="Wrong","Redo again",IF(TODAY()&gt;=K419,"Redo DUE","Scheduled"))))</f>
        <v/>
      </c>
    </row>
    <row r="420" customFormat="false" ht="15" hidden="false" customHeight="false" outlineLevel="0" collapsed="false">
      <c r="A420" s="27"/>
      <c r="B420" s="28"/>
      <c r="C420" s="29" t="str">
        <f aca="false">IF(B420="","",IFERROR(INDEX(Lists!$B$5:$B$15,MATCH(B420,Lists!$A$5:$A$15,0)),""))</f>
        <v/>
      </c>
      <c r="D420" s="30"/>
      <c r="E420" s="30"/>
      <c r="F420" s="28"/>
      <c r="G420" s="28"/>
      <c r="H420" s="28"/>
      <c r="I420" s="30"/>
      <c r="J420" s="30"/>
      <c r="K420" s="35" t="str">
        <f aca="false">IF(A420="","",A420+Lists!$T$5)</f>
        <v/>
      </c>
      <c r="L420" s="28"/>
      <c r="M420" s="29" t="str">
        <f aca="true">IF(A420="","",IF(L420="Right","Done",IF(L420="Wrong","Redo again",IF(TODAY()&gt;=K420,"Redo DUE","Scheduled"))))</f>
        <v/>
      </c>
    </row>
    <row r="421" customFormat="false" ht="15" hidden="false" customHeight="false" outlineLevel="0" collapsed="false">
      <c r="A421" s="27"/>
      <c r="B421" s="28"/>
      <c r="C421" s="29" t="str">
        <f aca="false">IF(B421="","",IFERROR(INDEX(Lists!$B$5:$B$15,MATCH(B421,Lists!$A$5:$A$15,0)),""))</f>
        <v/>
      </c>
      <c r="D421" s="30"/>
      <c r="E421" s="30"/>
      <c r="F421" s="28"/>
      <c r="G421" s="28"/>
      <c r="H421" s="28"/>
      <c r="I421" s="30"/>
      <c r="J421" s="30"/>
      <c r="K421" s="35" t="str">
        <f aca="false">IF(A421="","",A421+Lists!$T$5)</f>
        <v/>
      </c>
      <c r="L421" s="28"/>
      <c r="M421" s="29" t="str">
        <f aca="true">IF(A421="","",IF(L421="Right","Done",IF(L421="Wrong","Redo again",IF(TODAY()&gt;=K421,"Redo DUE","Scheduled"))))</f>
        <v/>
      </c>
    </row>
    <row r="422" customFormat="false" ht="15" hidden="false" customHeight="false" outlineLevel="0" collapsed="false">
      <c r="A422" s="27"/>
      <c r="B422" s="28"/>
      <c r="C422" s="29" t="str">
        <f aca="false">IF(B422="","",IFERROR(INDEX(Lists!$B$5:$B$15,MATCH(B422,Lists!$A$5:$A$15,0)),""))</f>
        <v/>
      </c>
      <c r="D422" s="30"/>
      <c r="E422" s="30"/>
      <c r="F422" s="28"/>
      <c r="G422" s="28"/>
      <c r="H422" s="28"/>
      <c r="I422" s="30"/>
      <c r="J422" s="30"/>
      <c r="K422" s="35" t="str">
        <f aca="false">IF(A422="","",A422+Lists!$T$5)</f>
        <v/>
      </c>
      <c r="L422" s="28"/>
      <c r="M422" s="29" t="str">
        <f aca="true">IF(A422="","",IF(L422="Right","Done",IF(L422="Wrong","Redo again",IF(TODAY()&gt;=K422,"Redo DUE","Scheduled"))))</f>
        <v/>
      </c>
    </row>
    <row r="423" customFormat="false" ht="15" hidden="false" customHeight="false" outlineLevel="0" collapsed="false">
      <c r="A423" s="27"/>
      <c r="B423" s="28"/>
      <c r="C423" s="29" t="str">
        <f aca="false">IF(B423="","",IFERROR(INDEX(Lists!$B$5:$B$15,MATCH(B423,Lists!$A$5:$A$15,0)),""))</f>
        <v/>
      </c>
      <c r="D423" s="30"/>
      <c r="E423" s="30"/>
      <c r="F423" s="28"/>
      <c r="G423" s="28"/>
      <c r="H423" s="28"/>
      <c r="I423" s="30"/>
      <c r="J423" s="30"/>
      <c r="K423" s="35" t="str">
        <f aca="false">IF(A423="","",A423+Lists!$T$5)</f>
        <v/>
      </c>
      <c r="L423" s="28"/>
      <c r="M423" s="29" t="str">
        <f aca="true">IF(A423="","",IF(L423="Right","Done",IF(L423="Wrong","Redo again",IF(TODAY()&gt;=K423,"Redo DUE","Scheduled"))))</f>
        <v/>
      </c>
    </row>
    <row r="424" customFormat="false" ht="15" hidden="false" customHeight="false" outlineLevel="0" collapsed="false">
      <c r="A424" s="27"/>
      <c r="B424" s="28"/>
      <c r="C424" s="29" t="str">
        <f aca="false">IF(B424="","",IFERROR(INDEX(Lists!$B$5:$B$15,MATCH(B424,Lists!$A$5:$A$15,0)),""))</f>
        <v/>
      </c>
      <c r="D424" s="30"/>
      <c r="E424" s="30"/>
      <c r="F424" s="28"/>
      <c r="G424" s="28"/>
      <c r="H424" s="28"/>
      <c r="I424" s="30"/>
      <c r="J424" s="30"/>
      <c r="K424" s="35" t="str">
        <f aca="false">IF(A424="","",A424+Lists!$T$5)</f>
        <v/>
      </c>
      <c r="L424" s="28"/>
      <c r="M424" s="29" t="str">
        <f aca="true">IF(A424="","",IF(L424="Right","Done",IF(L424="Wrong","Redo again",IF(TODAY()&gt;=K424,"Redo DUE","Scheduled"))))</f>
        <v/>
      </c>
    </row>
    <row r="425" customFormat="false" ht="15" hidden="false" customHeight="false" outlineLevel="0" collapsed="false">
      <c r="A425" s="27"/>
      <c r="B425" s="28"/>
      <c r="C425" s="29" t="str">
        <f aca="false">IF(B425="","",IFERROR(INDEX(Lists!$B$5:$B$15,MATCH(B425,Lists!$A$5:$A$15,0)),""))</f>
        <v/>
      </c>
      <c r="D425" s="30"/>
      <c r="E425" s="30"/>
      <c r="F425" s="28"/>
      <c r="G425" s="28"/>
      <c r="H425" s="28"/>
      <c r="I425" s="30"/>
      <c r="J425" s="30"/>
      <c r="K425" s="35" t="str">
        <f aca="false">IF(A425="","",A425+Lists!$T$5)</f>
        <v/>
      </c>
      <c r="L425" s="28"/>
      <c r="M425" s="29" t="str">
        <f aca="true">IF(A425="","",IF(L425="Right","Done",IF(L425="Wrong","Redo again",IF(TODAY()&gt;=K425,"Redo DUE","Scheduled"))))</f>
        <v/>
      </c>
    </row>
    <row r="426" customFormat="false" ht="15" hidden="false" customHeight="false" outlineLevel="0" collapsed="false">
      <c r="A426" s="27"/>
      <c r="B426" s="28"/>
      <c r="C426" s="29" t="str">
        <f aca="false">IF(B426="","",IFERROR(INDEX(Lists!$B$5:$B$15,MATCH(B426,Lists!$A$5:$A$15,0)),""))</f>
        <v/>
      </c>
      <c r="D426" s="30"/>
      <c r="E426" s="30"/>
      <c r="F426" s="28"/>
      <c r="G426" s="28"/>
      <c r="H426" s="28"/>
      <c r="I426" s="30"/>
      <c r="J426" s="30"/>
      <c r="K426" s="35" t="str">
        <f aca="false">IF(A426="","",A426+Lists!$T$5)</f>
        <v/>
      </c>
      <c r="L426" s="28"/>
      <c r="M426" s="29" t="str">
        <f aca="true">IF(A426="","",IF(L426="Right","Done",IF(L426="Wrong","Redo again",IF(TODAY()&gt;=K426,"Redo DUE","Scheduled"))))</f>
        <v/>
      </c>
    </row>
    <row r="427" customFormat="false" ht="15" hidden="false" customHeight="false" outlineLevel="0" collapsed="false">
      <c r="A427" s="27"/>
      <c r="B427" s="28"/>
      <c r="C427" s="29" t="str">
        <f aca="false">IF(B427="","",IFERROR(INDEX(Lists!$B$5:$B$15,MATCH(B427,Lists!$A$5:$A$15,0)),""))</f>
        <v/>
      </c>
      <c r="D427" s="30"/>
      <c r="E427" s="30"/>
      <c r="F427" s="28"/>
      <c r="G427" s="28"/>
      <c r="H427" s="28"/>
      <c r="I427" s="30"/>
      <c r="J427" s="30"/>
      <c r="K427" s="35" t="str">
        <f aca="false">IF(A427="","",A427+Lists!$T$5)</f>
        <v/>
      </c>
      <c r="L427" s="28"/>
      <c r="M427" s="29" t="str">
        <f aca="true">IF(A427="","",IF(L427="Right","Done",IF(L427="Wrong","Redo again",IF(TODAY()&gt;=K427,"Redo DUE","Scheduled"))))</f>
        <v/>
      </c>
    </row>
    <row r="428" customFormat="false" ht="15" hidden="false" customHeight="false" outlineLevel="0" collapsed="false">
      <c r="A428" s="27"/>
      <c r="B428" s="28"/>
      <c r="C428" s="29" t="str">
        <f aca="false">IF(B428="","",IFERROR(INDEX(Lists!$B$5:$B$15,MATCH(B428,Lists!$A$5:$A$15,0)),""))</f>
        <v/>
      </c>
      <c r="D428" s="30"/>
      <c r="E428" s="30"/>
      <c r="F428" s="28"/>
      <c r="G428" s="28"/>
      <c r="H428" s="28"/>
      <c r="I428" s="30"/>
      <c r="J428" s="30"/>
      <c r="K428" s="35" t="str">
        <f aca="false">IF(A428="","",A428+Lists!$T$5)</f>
        <v/>
      </c>
      <c r="L428" s="28"/>
      <c r="M428" s="29" t="str">
        <f aca="true">IF(A428="","",IF(L428="Right","Done",IF(L428="Wrong","Redo again",IF(TODAY()&gt;=K428,"Redo DUE","Scheduled"))))</f>
        <v/>
      </c>
    </row>
    <row r="429" customFormat="false" ht="15" hidden="false" customHeight="false" outlineLevel="0" collapsed="false">
      <c r="A429" s="27"/>
      <c r="B429" s="28"/>
      <c r="C429" s="29" t="str">
        <f aca="false">IF(B429="","",IFERROR(INDEX(Lists!$B$5:$B$15,MATCH(B429,Lists!$A$5:$A$15,0)),""))</f>
        <v/>
      </c>
      <c r="D429" s="30"/>
      <c r="E429" s="30"/>
      <c r="F429" s="28"/>
      <c r="G429" s="28"/>
      <c r="H429" s="28"/>
      <c r="I429" s="30"/>
      <c r="J429" s="30"/>
      <c r="K429" s="35" t="str">
        <f aca="false">IF(A429="","",A429+Lists!$T$5)</f>
        <v/>
      </c>
      <c r="L429" s="28"/>
      <c r="M429" s="29" t="str">
        <f aca="true">IF(A429="","",IF(L429="Right","Done",IF(L429="Wrong","Redo again",IF(TODAY()&gt;=K429,"Redo DUE","Scheduled"))))</f>
        <v/>
      </c>
    </row>
    <row r="430" customFormat="false" ht="15" hidden="false" customHeight="false" outlineLevel="0" collapsed="false">
      <c r="A430" s="27"/>
      <c r="B430" s="28"/>
      <c r="C430" s="29" t="str">
        <f aca="false">IF(B430="","",IFERROR(INDEX(Lists!$B$5:$B$15,MATCH(B430,Lists!$A$5:$A$15,0)),""))</f>
        <v/>
      </c>
      <c r="D430" s="30"/>
      <c r="E430" s="30"/>
      <c r="F430" s="28"/>
      <c r="G430" s="28"/>
      <c r="H430" s="28"/>
      <c r="I430" s="30"/>
      <c r="J430" s="30"/>
      <c r="K430" s="35" t="str">
        <f aca="false">IF(A430="","",A430+Lists!$T$5)</f>
        <v/>
      </c>
      <c r="L430" s="28"/>
      <c r="M430" s="29" t="str">
        <f aca="true">IF(A430="","",IF(L430="Right","Done",IF(L430="Wrong","Redo again",IF(TODAY()&gt;=K430,"Redo DUE","Scheduled"))))</f>
        <v/>
      </c>
    </row>
    <row r="431" customFormat="false" ht="15" hidden="false" customHeight="false" outlineLevel="0" collapsed="false">
      <c r="A431" s="27"/>
      <c r="B431" s="28"/>
      <c r="C431" s="29" t="str">
        <f aca="false">IF(B431="","",IFERROR(INDEX(Lists!$B$5:$B$15,MATCH(B431,Lists!$A$5:$A$15,0)),""))</f>
        <v/>
      </c>
      <c r="D431" s="30"/>
      <c r="E431" s="30"/>
      <c r="F431" s="28"/>
      <c r="G431" s="28"/>
      <c r="H431" s="28"/>
      <c r="I431" s="30"/>
      <c r="J431" s="30"/>
      <c r="K431" s="35" t="str">
        <f aca="false">IF(A431="","",A431+Lists!$T$5)</f>
        <v/>
      </c>
      <c r="L431" s="28"/>
      <c r="M431" s="29" t="str">
        <f aca="true">IF(A431="","",IF(L431="Right","Done",IF(L431="Wrong","Redo again",IF(TODAY()&gt;=K431,"Redo DUE","Scheduled"))))</f>
        <v/>
      </c>
    </row>
    <row r="432" customFormat="false" ht="15" hidden="false" customHeight="false" outlineLevel="0" collapsed="false">
      <c r="A432" s="27"/>
      <c r="B432" s="28"/>
      <c r="C432" s="29" t="str">
        <f aca="false">IF(B432="","",IFERROR(INDEX(Lists!$B$5:$B$15,MATCH(B432,Lists!$A$5:$A$15,0)),""))</f>
        <v/>
      </c>
      <c r="D432" s="30"/>
      <c r="E432" s="30"/>
      <c r="F432" s="28"/>
      <c r="G432" s="28"/>
      <c r="H432" s="28"/>
      <c r="I432" s="30"/>
      <c r="J432" s="30"/>
      <c r="K432" s="35" t="str">
        <f aca="false">IF(A432="","",A432+Lists!$T$5)</f>
        <v/>
      </c>
      <c r="L432" s="28"/>
      <c r="M432" s="29" t="str">
        <f aca="true">IF(A432="","",IF(L432="Right","Done",IF(L432="Wrong","Redo again",IF(TODAY()&gt;=K432,"Redo DUE","Scheduled"))))</f>
        <v/>
      </c>
    </row>
    <row r="433" customFormat="false" ht="15" hidden="false" customHeight="false" outlineLevel="0" collapsed="false">
      <c r="A433" s="27"/>
      <c r="B433" s="28"/>
      <c r="C433" s="29" t="str">
        <f aca="false">IF(B433="","",IFERROR(INDEX(Lists!$B$5:$B$15,MATCH(B433,Lists!$A$5:$A$15,0)),""))</f>
        <v/>
      </c>
      <c r="D433" s="30"/>
      <c r="E433" s="30"/>
      <c r="F433" s="28"/>
      <c r="G433" s="28"/>
      <c r="H433" s="28"/>
      <c r="I433" s="30"/>
      <c r="J433" s="30"/>
      <c r="K433" s="35" t="str">
        <f aca="false">IF(A433="","",A433+Lists!$T$5)</f>
        <v/>
      </c>
      <c r="L433" s="28"/>
      <c r="M433" s="29" t="str">
        <f aca="true">IF(A433="","",IF(L433="Right","Done",IF(L433="Wrong","Redo again",IF(TODAY()&gt;=K433,"Redo DUE","Scheduled"))))</f>
        <v/>
      </c>
    </row>
    <row r="434" customFormat="false" ht="15" hidden="false" customHeight="false" outlineLevel="0" collapsed="false">
      <c r="A434" s="27"/>
      <c r="B434" s="28"/>
      <c r="C434" s="29" t="str">
        <f aca="false">IF(B434="","",IFERROR(INDEX(Lists!$B$5:$B$15,MATCH(B434,Lists!$A$5:$A$15,0)),""))</f>
        <v/>
      </c>
      <c r="D434" s="30"/>
      <c r="E434" s="30"/>
      <c r="F434" s="28"/>
      <c r="G434" s="28"/>
      <c r="H434" s="28"/>
      <c r="I434" s="30"/>
      <c r="J434" s="30"/>
      <c r="K434" s="35" t="str">
        <f aca="false">IF(A434="","",A434+Lists!$T$5)</f>
        <v/>
      </c>
      <c r="L434" s="28"/>
      <c r="M434" s="29" t="str">
        <f aca="true">IF(A434="","",IF(L434="Right","Done",IF(L434="Wrong","Redo again",IF(TODAY()&gt;=K434,"Redo DUE","Scheduled"))))</f>
        <v/>
      </c>
    </row>
    <row r="435" customFormat="false" ht="15" hidden="false" customHeight="false" outlineLevel="0" collapsed="false">
      <c r="A435" s="27"/>
      <c r="B435" s="28"/>
      <c r="C435" s="29" t="str">
        <f aca="false">IF(B435="","",IFERROR(INDEX(Lists!$B$5:$B$15,MATCH(B435,Lists!$A$5:$A$15,0)),""))</f>
        <v/>
      </c>
      <c r="D435" s="30"/>
      <c r="E435" s="30"/>
      <c r="F435" s="28"/>
      <c r="G435" s="28"/>
      <c r="H435" s="28"/>
      <c r="I435" s="30"/>
      <c r="J435" s="30"/>
      <c r="K435" s="35" t="str">
        <f aca="false">IF(A435="","",A435+Lists!$T$5)</f>
        <v/>
      </c>
      <c r="L435" s="28"/>
      <c r="M435" s="29" t="str">
        <f aca="true">IF(A435="","",IF(L435="Right","Done",IF(L435="Wrong","Redo again",IF(TODAY()&gt;=K435,"Redo DUE","Scheduled"))))</f>
        <v/>
      </c>
    </row>
    <row r="436" customFormat="false" ht="15" hidden="false" customHeight="false" outlineLevel="0" collapsed="false">
      <c r="A436" s="27"/>
      <c r="B436" s="28"/>
      <c r="C436" s="29" t="str">
        <f aca="false">IF(B436="","",IFERROR(INDEX(Lists!$B$5:$B$15,MATCH(B436,Lists!$A$5:$A$15,0)),""))</f>
        <v/>
      </c>
      <c r="D436" s="30"/>
      <c r="E436" s="30"/>
      <c r="F436" s="28"/>
      <c r="G436" s="28"/>
      <c r="H436" s="28"/>
      <c r="I436" s="30"/>
      <c r="J436" s="30"/>
      <c r="K436" s="35" t="str">
        <f aca="false">IF(A436="","",A436+Lists!$T$5)</f>
        <v/>
      </c>
      <c r="L436" s="28"/>
      <c r="M436" s="29" t="str">
        <f aca="true">IF(A436="","",IF(L436="Right","Done",IF(L436="Wrong","Redo again",IF(TODAY()&gt;=K436,"Redo DUE","Scheduled"))))</f>
        <v/>
      </c>
    </row>
    <row r="437" customFormat="false" ht="15" hidden="false" customHeight="false" outlineLevel="0" collapsed="false">
      <c r="A437" s="27"/>
      <c r="B437" s="28"/>
      <c r="C437" s="29" t="str">
        <f aca="false">IF(B437="","",IFERROR(INDEX(Lists!$B$5:$B$15,MATCH(B437,Lists!$A$5:$A$15,0)),""))</f>
        <v/>
      </c>
      <c r="D437" s="30"/>
      <c r="E437" s="30"/>
      <c r="F437" s="28"/>
      <c r="G437" s="28"/>
      <c r="H437" s="28"/>
      <c r="I437" s="30"/>
      <c r="J437" s="30"/>
      <c r="K437" s="35" t="str">
        <f aca="false">IF(A437="","",A437+Lists!$T$5)</f>
        <v/>
      </c>
      <c r="L437" s="28"/>
      <c r="M437" s="29" t="str">
        <f aca="true">IF(A437="","",IF(L437="Right","Done",IF(L437="Wrong","Redo again",IF(TODAY()&gt;=K437,"Redo DUE","Scheduled"))))</f>
        <v/>
      </c>
    </row>
    <row r="438" customFormat="false" ht="15" hidden="false" customHeight="false" outlineLevel="0" collapsed="false">
      <c r="A438" s="27"/>
      <c r="B438" s="28"/>
      <c r="C438" s="29" t="str">
        <f aca="false">IF(B438="","",IFERROR(INDEX(Lists!$B$5:$B$15,MATCH(B438,Lists!$A$5:$A$15,0)),""))</f>
        <v/>
      </c>
      <c r="D438" s="30"/>
      <c r="E438" s="30"/>
      <c r="F438" s="28"/>
      <c r="G438" s="28"/>
      <c r="H438" s="28"/>
      <c r="I438" s="30"/>
      <c r="J438" s="30"/>
      <c r="K438" s="35" t="str">
        <f aca="false">IF(A438="","",A438+Lists!$T$5)</f>
        <v/>
      </c>
      <c r="L438" s="28"/>
      <c r="M438" s="29" t="str">
        <f aca="true">IF(A438="","",IF(L438="Right","Done",IF(L438="Wrong","Redo again",IF(TODAY()&gt;=K438,"Redo DUE","Scheduled"))))</f>
        <v/>
      </c>
    </row>
    <row r="439" customFormat="false" ht="15" hidden="false" customHeight="false" outlineLevel="0" collapsed="false">
      <c r="A439" s="27"/>
      <c r="B439" s="28"/>
      <c r="C439" s="29" t="str">
        <f aca="false">IF(B439="","",IFERROR(INDEX(Lists!$B$5:$B$15,MATCH(B439,Lists!$A$5:$A$15,0)),""))</f>
        <v/>
      </c>
      <c r="D439" s="30"/>
      <c r="E439" s="30"/>
      <c r="F439" s="28"/>
      <c r="G439" s="28"/>
      <c r="H439" s="28"/>
      <c r="I439" s="30"/>
      <c r="J439" s="30"/>
      <c r="K439" s="35" t="str">
        <f aca="false">IF(A439="","",A439+Lists!$T$5)</f>
        <v/>
      </c>
      <c r="L439" s="28"/>
      <c r="M439" s="29" t="str">
        <f aca="true">IF(A439="","",IF(L439="Right","Done",IF(L439="Wrong","Redo again",IF(TODAY()&gt;=K439,"Redo DUE","Scheduled"))))</f>
        <v/>
      </c>
    </row>
    <row r="440" customFormat="false" ht="15" hidden="false" customHeight="false" outlineLevel="0" collapsed="false">
      <c r="A440" s="27"/>
      <c r="B440" s="28"/>
      <c r="C440" s="29" t="str">
        <f aca="false">IF(B440="","",IFERROR(INDEX(Lists!$B$5:$B$15,MATCH(B440,Lists!$A$5:$A$15,0)),""))</f>
        <v/>
      </c>
      <c r="D440" s="30"/>
      <c r="E440" s="30"/>
      <c r="F440" s="28"/>
      <c r="G440" s="28"/>
      <c r="H440" s="28"/>
      <c r="I440" s="30"/>
      <c r="J440" s="30"/>
      <c r="K440" s="35" t="str">
        <f aca="false">IF(A440="","",A440+Lists!$T$5)</f>
        <v/>
      </c>
      <c r="L440" s="28"/>
      <c r="M440" s="29" t="str">
        <f aca="true">IF(A440="","",IF(L440="Right","Done",IF(L440="Wrong","Redo again",IF(TODAY()&gt;=K440,"Redo DUE","Scheduled"))))</f>
        <v/>
      </c>
    </row>
    <row r="441" customFormat="false" ht="15" hidden="false" customHeight="false" outlineLevel="0" collapsed="false">
      <c r="A441" s="27"/>
      <c r="B441" s="28"/>
      <c r="C441" s="29" t="str">
        <f aca="false">IF(B441="","",IFERROR(INDEX(Lists!$B$5:$B$15,MATCH(B441,Lists!$A$5:$A$15,0)),""))</f>
        <v/>
      </c>
      <c r="D441" s="30"/>
      <c r="E441" s="30"/>
      <c r="F441" s="28"/>
      <c r="G441" s="28"/>
      <c r="H441" s="28"/>
      <c r="I441" s="30"/>
      <c r="J441" s="30"/>
      <c r="K441" s="35" t="str">
        <f aca="false">IF(A441="","",A441+Lists!$T$5)</f>
        <v/>
      </c>
      <c r="L441" s="28"/>
      <c r="M441" s="29" t="str">
        <f aca="true">IF(A441="","",IF(L441="Right","Done",IF(L441="Wrong","Redo again",IF(TODAY()&gt;=K441,"Redo DUE","Scheduled"))))</f>
        <v/>
      </c>
    </row>
    <row r="442" customFormat="false" ht="15" hidden="false" customHeight="false" outlineLevel="0" collapsed="false">
      <c r="A442" s="27"/>
      <c r="B442" s="28"/>
      <c r="C442" s="29" t="str">
        <f aca="false">IF(B442="","",IFERROR(INDEX(Lists!$B$5:$B$15,MATCH(B442,Lists!$A$5:$A$15,0)),""))</f>
        <v/>
      </c>
      <c r="D442" s="30"/>
      <c r="E442" s="30"/>
      <c r="F442" s="28"/>
      <c r="G442" s="28"/>
      <c r="H442" s="28"/>
      <c r="I442" s="30"/>
      <c r="J442" s="30"/>
      <c r="K442" s="35" t="str">
        <f aca="false">IF(A442="","",A442+Lists!$T$5)</f>
        <v/>
      </c>
      <c r="L442" s="28"/>
      <c r="M442" s="29" t="str">
        <f aca="true">IF(A442="","",IF(L442="Right","Done",IF(L442="Wrong","Redo again",IF(TODAY()&gt;=K442,"Redo DUE","Scheduled"))))</f>
        <v/>
      </c>
    </row>
    <row r="443" customFormat="false" ht="15" hidden="false" customHeight="false" outlineLevel="0" collapsed="false">
      <c r="A443" s="27"/>
      <c r="B443" s="28"/>
      <c r="C443" s="29" t="str">
        <f aca="false">IF(B443="","",IFERROR(INDEX(Lists!$B$5:$B$15,MATCH(B443,Lists!$A$5:$A$15,0)),""))</f>
        <v/>
      </c>
      <c r="D443" s="30"/>
      <c r="E443" s="30"/>
      <c r="F443" s="28"/>
      <c r="G443" s="28"/>
      <c r="H443" s="28"/>
      <c r="I443" s="30"/>
      <c r="J443" s="30"/>
      <c r="K443" s="35" t="str">
        <f aca="false">IF(A443="","",A443+Lists!$T$5)</f>
        <v/>
      </c>
      <c r="L443" s="28"/>
      <c r="M443" s="29" t="str">
        <f aca="true">IF(A443="","",IF(L443="Right","Done",IF(L443="Wrong","Redo again",IF(TODAY()&gt;=K443,"Redo DUE","Scheduled"))))</f>
        <v/>
      </c>
    </row>
    <row r="444" customFormat="false" ht="15" hidden="false" customHeight="false" outlineLevel="0" collapsed="false">
      <c r="A444" s="27"/>
      <c r="B444" s="28"/>
      <c r="C444" s="29" t="str">
        <f aca="false">IF(B444="","",IFERROR(INDEX(Lists!$B$5:$B$15,MATCH(B444,Lists!$A$5:$A$15,0)),""))</f>
        <v/>
      </c>
      <c r="D444" s="30"/>
      <c r="E444" s="30"/>
      <c r="F444" s="28"/>
      <c r="G444" s="28"/>
      <c r="H444" s="28"/>
      <c r="I444" s="30"/>
      <c r="J444" s="30"/>
      <c r="K444" s="35" t="str">
        <f aca="false">IF(A444="","",A444+Lists!$T$5)</f>
        <v/>
      </c>
      <c r="L444" s="28"/>
      <c r="M444" s="29" t="str">
        <f aca="true">IF(A444="","",IF(L444="Right","Done",IF(L444="Wrong","Redo again",IF(TODAY()&gt;=K444,"Redo DUE","Scheduled"))))</f>
        <v/>
      </c>
    </row>
    <row r="445" customFormat="false" ht="15" hidden="false" customHeight="false" outlineLevel="0" collapsed="false">
      <c r="A445" s="27"/>
      <c r="B445" s="28"/>
      <c r="C445" s="29" t="str">
        <f aca="false">IF(B445="","",IFERROR(INDEX(Lists!$B$5:$B$15,MATCH(B445,Lists!$A$5:$A$15,0)),""))</f>
        <v/>
      </c>
      <c r="D445" s="30"/>
      <c r="E445" s="30"/>
      <c r="F445" s="28"/>
      <c r="G445" s="28"/>
      <c r="H445" s="28"/>
      <c r="I445" s="30"/>
      <c r="J445" s="30"/>
      <c r="K445" s="35" t="str">
        <f aca="false">IF(A445="","",A445+Lists!$T$5)</f>
        <v/>
      </c>
      <c r="L445" s="28"/>
      <c r="M445" s="29" t="str">
        <f aca="true">IF(A445="","",IF(L445="Right","Done",IF(L445="Wrong","Redo again",IF(TODAY()&gt;=K445,"Redo DUE","Scheduled"))))</f>
        <v/>
      </c>
    </row>
    <row r="446" customFormat="false" ht="15" hidden="false" customHeight="false" outlineLevel="0" collapsed="false">
      <c r="A446" s="27"/>
      <c r="B446" s="28"/>
      <c r="C446" s="29" t="str">
        <f aca="false">IF(B446="","",IFERROR(INDEX(Lists!$B$5:$B$15,MATCH(B446,Lists!$A$5:$A$15,0)),""))</f>
        <v/>
      </c>
      <c r="D446" s="30"/>
      <c r="E446" s="30"/>
      <c r="F446" s="28"/>
      <c r="G446" s="28"/>
      <c r="H446" s="28"/>
      <c r="I446" s="30"/>
      <c r="J446" s="30"/>
      <c r="K446" s="35" t="str">
        <f aca="false">IF(A446="","",A446+Lists!$T$5)</f>
        <v/>
      </c>
      <c r="L446" s="28"/>
      <c r="M446" s="29" t="str">
        <f aca="true">IF(A446="","",IF(L446="Right","Done",IF(L446="Wrong","Redo again",IF(TODAY()&gt;=K446,"Redo DUE","Scheduled"))))</f>
        <v/>
      </c>
    </row>
    <row r="447" customFormat="false" ht="15" hidden="false" customHeight="false" outlineLevel="0" collapsed="false">
      <c r="A447" s="27"/>
      <c r="B447" s="28"/>
      <c r="C447" s="29" t="str">
        <f aca="false">IF(B447="","",IFERROR(INDEX(Lists!$B$5:$B$15,MATCH(B447,Lists!$A$5:$A$15,0)),""))</f>
        <v/>
      </c>
      <c r="D447" s="30"/>
      <c r="E447" s="30"/>
      <c r="F447" s="28"/>
      <c r="G447" s="28"/>
      <c r="H447" s="28"/>
      <c r="I447" s="30"/>
      <c r="J447" s="30"/>
      <c r="K447" s="35" t="str">
        <f aca="false">IF(A447="","",A447+Lists!$T$5)</f>
        <v/>
      </c>
      <c r="L447" s="28"/>
      <c r="M447" s="29" t="str">
        <f aca="true">IF(A447="","",IF(L447="Right","Done",IF(L447="Wrong","Redo again",IF(TODAY()&gt;=K447,"Redo DUE","Scheduled"))))</f>
        <v/>
      </c>
    </row>
    <row r="448" customFormat="false" ht="15" hidden="false" customHeight="false" outlineLevel="0" collapsed="false">
      <c r="A448" s="27"/>
      <c r="B448" s="28"/>
      <c r="C448" s="29" t="str">
        <f aca="false">IF(B448="","",IFERROR(INDEX(Lists!$B$5:$B$15,MATCH(B448,Lists!$A$5:$A$15,0)),""))</f>
        <v/>
      </c>
      <c r="D448" s="30"/>
      <c r="E448" s="30"/>
      <c r="F448" s="28"/>
      <c r="G448" s="28"/>
      <c r="H448" s="28"/>
      <c r="I448" s="30"/>
      <c r="J448" s="30"/>
      <c r="K448" s="35" t="str">
        <f aca="false">IF(A448="","",A448+Lists!$T$5)</f>
        <v/>
      </c>
      <c r="L448" s="28"/>
      <c r="M448" s="29" t="str">
        <f aca="true">IF(A448="","",IF(L448="Right","Done",IF(L448="Wrong","Redo again",IF(TODAY()&gt;=K448,"Redo DUE","Scheduled"))))</f>
        <v/>
      </c>
    </row>
    <row r="449" customFormat="false" ht="15" hidden="false" customHeight="false" outlineLevel="0" collapsed="false">
      <c r="A449" s="27"/>
      <c r="B449" s="28"/>
      <c r="C449" s="29" t="str">
        <f aca="false">IF(B449="","",IFERROR(INDEX(Lists!$B$5:$B$15,MATCH(B449,Lists!$A$5:$A$15,0)),""))</f>
        <v/>
      </c>
      <c r="D449" s="30"/>
      <c r="E449" s="30"/>
      <c r="F449" s="28"/>
      <c r="G449" s="28"/>
      <c r="H449" s="28"/>
      <c r="I449" s="30"/>
      <c r="J449" s="30"/>
      <c r="K449" s="35" t="str">
        <f aca="false">IF(A449="","",A449+Lists!$T$5)</f>
        <v/>
      </c>
      <c r="L449" s="28"/>
      <c r="M449" s="29" t="str">
        <f aca="true">IF(A449="","",IF(L449="Right","Done",IF(L449="Wrong","Redo again",IF(TODAY()&gt;=K449,"Redo DUE","Scheduled"))))</f>
        <v/>
      </c>
    </row>
    <row r="450" customFormat="false" ht="15" hidden="false" customHeight="false" outlineLevel="0" collapsed="false">
      <c r="A450" s="27"/>
      <c r="B450" s="28"/>
      <c r="C450" s="29" t="str">
        <f aca="false">IF(B450="","",IFERROR(INDEX(Lists!$B$5:$B$15,MATCH(B450,Lists!$A$5:$A$15,0)),""))</f>
        <v/>
      </c>
      <c r="D450" s="30"/>
      <c r="E450" s="30"/>
      <c r="F450" s="28"/>
      <c r="G450" s="28"/>
      <c r="H450" s="28"/>
      <c r="I450" s="30"/>
      <c r="J450" s="30"/>
      <c r="K450" s="35" t="str">
        <f aca="false">IF(A450="","",A450+Lists!$T$5)</f>
        <v/>
      </c>
      <c r="L450" s="28"/>
      <c r="M450" s="29" t="str">
        <f aca="true">IF(A450="","",IF(L450="Right","Done",IF(L450="Wrong","Redo again",IF(TODAY()&gt;=K450,"Redo DUE","Scheduled"))))</f>
        <v/>
      </c>
    </row>
    <row r="451" customFormat="false" ht="15" hidden="false" customHeight="false" outlineLevel="0" collapsed="false">
      <c r="A451" s="27"/>
      <c r="B451" s="28"/>
      <c r="C451" s="29" t="str">
        <f aca="false">IF(B451="","",IFERROR(INDEX(Lists!$B$5:$B$15,MATCH(B451,Lists!$A$5:$A$15,0)),""))</f>
        <v/>
      </c>
      <c r="D451" s="30"/>
      <c r="E451" s="30"/>
      <c r="F451" s="28"/>
      <c r="G451" s="28"/>
      <c r="H451" s="28"/>
      <c r="I451" s="30"/>
      <c r="J451" s="30"/>
      <c r="K451" s="35" t="str">
        <f aca="false">IF(A451="","",A451+Lists!$T$5)</f>
        <v/>
      </c>
      <c r="L451" s="28"/>
      <c r="M451" s="29" t="str">
        <f aca="true">IF(A451="","",IF(L451="Right","Done",IF(L451="Wrong","Redo again",IF(TODAY()&gt;=K451,"Redo DUE","Scheduled"))))</f>
        <v/>
      </c>
    </row>
    <row r="452" customFormat="false" ht="15" hidden="false" customHeight="false" outlineLevel="0" collapsed="false">
      <c r="A452" s="27"/>
      <c r="B452" s="28"/>
      <c r="C452" s="29" t="str">
        <f aca="false">IF(B452="","",IFERROR(INDEX(Lists!$B$5:$B$15,MATCH(B452,Lists!$A$5:$A$15,0)),""))</f>
        <v/>
      </c>
      <c r="D452" s="30"/>
      <c r="E452" s="30"/>
      <c r="F452" s="28"/>
      <c r="G452" s="28"/>
      <c r="H452" s="28"/>
      <c r="I452" s="30"/>
      <c r="J452" s="30"/>
      <c r="K452" s="35" t="str">
        <f aca="false">IF(A452="","",A452+Lists!$T$5)</f>
        <v/>
      </c>
      <c r="L452" s="28"/>
      <c r="M452" s="29" t="str">
        <f aca="true">IF(A452="","",IF(L452="Right","Done",IF(L452="Wrong","Redo again",IF(TODAY()&gt;=K452,"Redo DUE","Scheduled"))))</f>
        <v/>
      </c>
    </row>
    <row r="453" customFormat="false" ht="15" hidden="false" customHeight="false" outlineLevel="0" collapsed="false">
      <c r="A453" s="27"/>
      <c r="B453" s="28"/>
      <c r="C453" s="29" t="str">
        <f aca="false">IF(B453="","",IFERROR(INDEX(Lists!$B$5:$B$15,MATCH(B453,Lists!$A$5:$A$15,0)),""))</f>
        <v/>
      </c>
      <c r="D453" s="30"/>
      <c r="E453" s="30"/>
      <c r="F453" s="28"/>
      <c r="G453" s="28"/>
      <c r="H453" s="28"/>
      <c r="I453" s="30"/>
      <c r="J453" s="30"/>
      <c r="K453" s="35" t="str">
        <f aca="false">IF(A453="","",A453+Lists!$T$5)</f>
        <v/>
      </c>
      <c r="L453" s="28"/>
      <c r="M453" s="29" t="str">
        <f aca="true">IF(A453="","",IF(L453="Right","Done",IF(L453="Wrong","Redo again",IF(TODAY()&gt;=K453,"Redo DUE","Scheduled"))))</f>
        <v/>
      </c>
    </row>
    <row r="454" customFormat="false" ht="15" hidden="false" customHeight="false" outlineLevel="0" collapsed="false">
      <c r="A454" s="27"/>
      <c r="B454" s="28"/>
      <c r="C454" s="29" t="str">
        <f aca="false">IF(B454="","",IFERROR(INDEX(Lists!$B$5:$B$15,MATCH(B454,Lists!$A$5:$A$15,0)),""))</f>
        <v/>
      </c>
      <c r="D454" s="30"/>
      <c r="E454" s="30"/>
      <c r="F454" s="28"/>
      <c r="G454" s="28"/>
      <c r="H454" s="28"/>
      <c r="I454" s="30"/>
      <c r="J454" s="30"/>
      <c r="K454" s="35" t="str">
        <f aca="false">IF(A454="","",A454+Lists!$T$5)</f>
        <v/>
      </c>
      <c r="L454" s="28"/>
      <c r="M454" s="29" t="str">
        <f aca="true">IF(A454="","",IF(L454="Right","Done",IF(L454="Wrong","Redo again",IF(TODAY()&gt;=K454,"Redo DUE","Scheduled"))))</f>
        <v/>
      </c>
    </row>
    <row r="455" customFormat="false" ht="15" hidden="false" customHeight="false" outlineLevel="0" collapsed="false">
      <c r="A455" s="27"/>
      <c r="B455" s="28"/>
      <c r="C455" s="29" t="str">
        <f aca="false">IF(B455="","",IFERROR(INDEX(Lists!$B$5:$B$15,MATCH(B455,Lists!$A$5:$A$15,0)),""))</f>
        <v/>
      </c>
      <c r="D455" s="30"/>
      <c r="E455" s="30"/>
      <c r="F455" s="28"/>
      <c r="G455" s="28"/>
      <c r="H455" s="28"/>
      <c r="I455" s="30"/>
      <c r="J455" s="30"/>
      <c r="K455" s="35" t="str">
        <f aca="false">IF(A455="","",A455+Lists!$T$5)</f>
        <v/>
      </c>
      <c r="L455" s="28"/>
      <c r="M455" s="29" t="str">
        <f aca="true">IF(A455="","",IF(L455="Right","Done",IF(L455="Wrong","Redo again",IF(TODAY()&gt;=K455,"Redo DUE","Scheduled"))))</f>
        <v/>
      </c>
    </row>
    <row r="456" customFormat="false" ht="15" hidden="false" customHeight="false" outlineLevel="0" collapsed="false">
      <c r="A456" s="27"/>
      <c r="B456" s="28"/>
      <c r="C456" s="29" t="str">
        <f aca="false">IF(B456="","",IFERROR(INDEX(Lists!$B$5:$B$15,MATCH(B456,Lists!$A$5:$A$15,0)),""))</f>
        <v/>
      </c>
      <c r="D456" s="30"/>
      <c r="E456" s="30"/>
      <c r="F456" s="28"/>
      <c r="G456" s="28"/>
      <c r="H456" s="28"/>
      <c r="I456" s="30"/>
      <c r="J456" s="30"/>
      <c r="K456" s="35" t="str">
        <f aca="false">IF(A456="","",A456+Lists!$T$5)</f>
        <v/>
      </c>
      <c r="L456" s="28"/>
      <c r="M456" s="29" t="str">
        <f aca="true">IF(A456="","",IF(L456="Right","Done",IF(L456="Wrong","Redo again",IF(TODAY()&gt;=K456,"Redo DUE","Scheduled"))))</f>
        <v/>
      </c>
    </row>
    <row r="457" customFormat="false" ht="15" hidden="false" customHeight="false" outlineLevel="0" collapsed="false">
      <c r="A457" s="27"/>
      <c r="B457" s="28"/>
      <c r="C457" s="29" t="str">
        <f aca="false">IF(B457="","",IFERROR(INDEX(Lists!$B$5:$B$15,MATCH(B457,Lists!$A$5:$A$15,0)),""))</f>
        <v/>
      </c>
      <c r="D457" s="30"/>
      <c r="E457" s="30"/>
      <c r="F457" s="28"/>
      <c r="G457" s="28"/>
      <c r="H457" s="28"/>
      <c r="I457" s="30"/>
      <c r="J457" s="30"/>
      <c r="K457" s="35" t="str">
        <f aca="false">IF(A457="","",A457+Lists!$T$5)</f>
        <v/>
      </c>
      <c r="L457" s="28"/>
      <c r="M457" s="29" t="str">
        <f aca="true">IF(A457="","",IF(L457="Right","Done",IF(L457="Wrong","Redo again",IF(TODAY()&gt;=K457,"Redo DUE","Scheduled"))))</f>
        <v/>
      </c>
    </row>
    <row r="458" customFormat="false" ht="15" hidden="false" customHeight="false" outlineLevel="0" collapsed="false">
      <c r="A458" s="27"/>
      <c r="B458" s="28"/>
      <c r="C458" s="29" t="str">
        <f aca="false">IF(B458="","",IFERROR(INDEX(Lists!$B$5:$B$15,MATCH(B458,Lists!$A$5:$A$15,0)),""))</f>
        <v/>
      </c>
      <c r="D458" s="30"/>
      <c r="E458" s="30"/>
      <c r="F458" s="28"/>
      <c r="G458" s="28"/>
      <c r="H458" s="28"/>
      <c r="I458" s="30"/>
      <c r="J458" s="30"/>
      <c r="K458" s="35" t="str">
        <f aca="false">IF(A458="","",A458+Lists!$T$5)</f>
        <v/>
      </c>
      <c r="L458" s="28"/>
      <c r="M458" s="29" t="str">
        <f aca="true">IF(A458="","",IF(L458="Right","Done",IF(L458="Wrong","Redo again",IF(TODAY()&gt;=K458,"Redo DUE","Scheduled"))))</f>
        <v/>
      </c>
    </row>
    <row r="459" customFormat="false" ht="15" hidden="false" customHeight="false" outlineLevel="0" collapsed="false">
      <c r="A459" s="27"/>
      <c r="B459" s="28"/>
      <c r="C459" s="29" t="str">
        <f aca="false">IF(B459="","",IFERROR(INDEX(Lists!$B$5:$B$15,MATCH(B459,Lists!$A$5:$A$15,0)),""))</f>
        <v/>
      </c>
      <c r="D459" s="30"/>
      <c r="E459" s="30"/>
      <c r="F459" s="28"/>
      <c r="G459" s="28"/>
      <c r="H459" s="28"/>
      <c r="I459" s="30"/>
      <c r="J459" s="30"/>
      <c r="K459" s="35" t="str">
        <f aca="false">IF(A459="","",A459+Lists!$T$5)</f>
        <v/>
      </c>
      <c r="L459" s="28"/>
      <c r="M459" s="29" t="str">
        <f aca="true">IF(A459="","",IF(L459="Right","Done",IF(L459="Wrong","Redo again",IF(TODAY()&gt;=K459,"Redo DUE","Scheduled"))))</f>
        <v/>
      </c>
    </row>
    <row r="460" customFormat="false" ht="15" hidden="false" customHeight="false" outlineLevel="0" collapsed="false">
      <c r="A460" s="27"/>
      <c r="B460" s="28"/>
      <c r="C460" s="29" t="str">
        <f aca="false">IF(B460="","",IFERROR(INDEX(Lists!$B$5:$B$15,MATCH(B460,Lists!$A$5:$A$15,0)),""))</f>
        <v/>
      </c>
      <c r="D460" s="30"/>
      <c r="E460" s="30"/>
      <c r="F460" s="28"/>
      <c r="G460" s="28"/>
      <c r="H460" s="28"/>
      <c r="I460" s="30"/>
      <c r="J460" s="30"/>
      <c r="K460" s="35" t="str">
        <f aca="false">IF(A460="","",A460+Lists!$T$5)</f>
        <v/>
      </c>
      <c r="L460" s="28"/>
      <c r="M460" s="29" t="str">
        <f aca="true">IF(A460="","",IF(L460="Right","Done",IF(L460="Wrong","Redo again",IF(TODAY()&gt;=K460,"Redo DUE","Scheduled"))))</f>
        <v/>
      </c>
    </row>
    <row r="461" customFormat="false" ht="15" hidden="false" customHeight="false" outlineLevel="0" collapsed="false">
      <c r="A461" s="27"/>
      <c r="B461" s="28"/>
      <c r="C461" s="29" t="str">
        <f aca="false">IF(B461="","",IFERROR(INDEX(Lists!$B$5:$B$15,MATCH(B461,Lists!$A$5:$A$15,0)),""))</f>
        <v/>
      </c>
      <c r="D461" s="30"/>
      <c r="E461" s="30"/>
      <c r="F461" s="28"/>
      <c r="G461" s="28"/>
      <c r="H461" s="28"/>
      <c r="I461" s="30"/>
      <c r="J461" s="30"/>
      <c r="K461" s="35" t="str">
        <f aca="false">IF(A461="","",A461+Lists!$T$5)</f>
        <v/>
      </c>
      <c r="L461" s="28"/>
      <c r="M461" s="29" t="str">
        <f aca="true">IF(A461="","",IF(L461="Right","Done",IF(L461="Wrong","Redo again",IF(TODAY()&gt;=K461,"Redo DUE","Scheduled"))))</f>
        <v/>
      </c>
    </row>
    <row r="462" customFormat="false" ht="15" hidden="false" customHeight="false" outlineLevel="0" collapsed="false">
      <c r="A462" s="27"/>
      <c r="B462" s="28"/>
      <c r="C462" s="29" t="str">
        <f aca="false">IF(B462="","",IFERROR(INDEX(Lists!$B$5:$B$15,MATCH(B462,Lists!$A$5:$A$15,0)),""))</f>
        <v/>
      </c>
      <c r="D462" s="30"/>
      <c r="E462" s="30"/>
      <c r="F462" s="28"/>
      <c r="G462" s="28"/>
      <c r="H462" s="28"/>
      <c r="I462" s="30"/>
      <c r="J462" s="30"/>
      <c r="K462" s="35" t="str">
        <f aca="false">IF(A462="","",A462+Lists!$T$5)</f>
        <v/>
      </c>
      <c r="L462" s="28"/>
      <c r="M462" s="29" t="str">
        <f aca="true">IF(A462="","",IF(L462="Right","Done",IF(L462="Wrong","Redo again",IF(TODAY()&gt;=K462,"Redo DUE","Scheduled"))))</f>
        <v/>
      </c>
    </row>
    <row r="463" customFormat="false" ht="15" hidden="false" customHeight="false" outlineLevel="0" collapsed="false">
      <c r="A463" s="27"/>
      <c r="B463" s="28"/>
      <c r="C463" s="29" t="str">
        <f aca="false">IF(B463="","",IFERROR(INDEX(Lists!$B$5:$B$15,MATCH(B463,Lists!$A$5:$A$15,0)),""))</f>
        <v/>
      </c>
      <c r="D463" s="30"/>
      <c r="E463" s="30"/>
      <c r="F463" s="28"/>
      <c r="G463" s="28"/>
      <c r="H463" s="28"/>
      <c r="I463" s="30"/>
      <c r="J463" s="30"/>
      <c r="K463" s="35" t="str">
        <f aca="false">IF(A463="","",A463+Lists!$T$5)</f>
        <v/>
      </c>
      <c r="L463" s="28"/>
      <c r="M463" s="29" t="str">
        <f aca="true">IF(A463="","",IF(L463="Right","Done",IF(L463="Wrong","Redo again",IF(TODAY()&gt;=K463,"Redo DUE","Scheduled"))))</f>
        <v/>
      </c>
    </row>
    <row r="464" customFormat="false" ht="15" hidden="false" customHeight="false" outlineLevel="0" collapsed="false">
      <c r="A464" s="27"/>
      <c r="B464" s="28"/>
      <c r="C464" s="29" t="str">
        <f aca="false">IF(B464="","",IFERROR(INDEX(Lists!$B$5:$B$15,MATCH(B464,Lists!$A$5:$A$15,0)),""))</f>
        <v/>
      </c>
      <c r="D464" s="30"/>
      <c r="E464" s="30"/>
      <c r="F464" s="28"/>
      <c r="G464" s="28"/>
      <c r="H464" s="28"/>
      <c r="I464" s="30"/>
      <c r="J464" s="30"/>
      <c r="K464" s="35" t="str">
        <f aca="false">IF(A464="","",A464+Lists!$T$5)</f>
        <v/>
      </c>
      <c r="L464" s="28"/>
      <c r="M464" s="29" t="str">
        <f aca="true">IF(A464="","",IF(L464="Right","Done",IF(L464="Wrong","Redo again",IF(TODAY()&gt;=K464,"Redo DUE","Scheduled"))))</f>
        <v/>
      </c>
    </row>
    <row r="465" customFormat="false" ht="15" hidden="false" customHeight="false" outlineLevel="0" collapsed="false">
      <c r="A465" s="27"/>
      <c r="B465" s="28"/>
      <c r="C465" s="29" t="str">
        <f aca="false">IF(B465="","",IFERROR(INDEX(Lists!$B$5:$B$15,MATCH(B465,Lists!$A$5:$A$15,0)),""))</f>
        <v/>
      </c>
      <c r="D465" s="30"/>
      <c r="E465" s="30"/>
      <c r="F465" s="28"/>
      <c r="G465" s="28"/>
      <c r="H465" s="28"/>
      <c r="I465" s="30"/>
      <c r="J465" s="30"/>
      <c r="K465" s="35" t="str">
        <f aca="false">IF(A465="","",A465+Lists!$T$5)</f>
        <v/>
      </c>
      <c r="L465" s="28"/>
      <c r="M465" s="29" t="str">
        <f aca="true">IF(A465="","",IF(L465="Right","Done",IF(L465="Wrong","Redo again",IF(TODAY()&gt;=K465,"Redo DUE","Scheduled"))))</f>
        <v/>
      </c>
    </row>
    <row r="466" customFormat="false" ht="15" hidden="false" customHeight="false" outlineLevel="0" collapsed="false">
      <c r="A466" s="27"/>
      <c r="B466" s="28"/>
      <c r="C466" s="29" t="str">
        <f aca="false">IF(B466="","",IFERROR(INDEX(Lists!$B$5:$B$15,MATCH(B466,Lists!$A$5:$A$15,0)),""))</f>
        <v/>
      </c>
      <c r="D466" s="30"/>
      <c r="E466" s="30"/>
      <c r="F466" s="28"/>
      <c r="G466" s="28"/>
      <c r="H466" s="28"/>
      <c r="I466" s="30"/>
      <c r="J466" s="30"/>
      <c r="K466" s="35" t="str">
        <f aca="false">IF(A466="","",A466+Lists!$T$5)</f>
        <v/>
      </c>
      <c r="L466" s="28"/>
      <c r="M466" s="29" t="str">
        <f aca="true">IF(A466="","",IF(L466="Right","Done",IF(L466="Wrong","Redo again",IF(TODAY()&gt;=K466,"Redo DUE","Scheduled"))))</f>
        <v/>
      </c>
    </row>
    <row r="467" customFormat="false" ht="15" hidden="false" customHeight="false" outlineLevel="0" collapsed="false">
      <c r="A467" s="27"/>
      <c r="B467" s="28"/>
      <c r="C467" s="29" t="str">
        <f aca="false">IF(B467="","",IFERROR(INDEX(Lists!$B$5:$B$15,MATCH(B467,Lists!$A$5:$A$15,0)),""))</f>
        <v/>
      </c>
      <c r="D467" s="30"/>
      <c r="E467" s="30"/>
      <c r="F467" s="28"/>
      <c r="G467" s="28"/>
      <c r="H467" s="28"/>
      <c r="I467" s="30"/>
      <c r="J467" s="30"/>
      <c r="K467" s="35" t="str">
        <f aca="false">IF(A467="","",A467+Lists!$T$5)</f>
        <v/>
      </c>
      <c r="L467" s="28"/>
      <c r="M467" s="29" t="str">
        <f aca="true">IF(A467="","",IF(L467="Right","Done",IF(L467="Wrong","Redo again",IF(TODAY()&gt;=K467,"Redo DUE","Scheduled"))))</f>
        <v/>
      </c>
    </row>
    <row r="468" customFormat="false" ht="15" hidden="false" customHeight="false" outlineLevel="0" collapsed="false">
      <c r="A468" s="27"/>
      <c r="B468" s="28"/>
      <c r="C468" s="29" t="str">
        <f aca="false">IF(B468="","",IFERROR(INDEX(Lists!$B$5:$B$15,MATCH(B468,Lists!$A$5:$A$15,0)),""))</f>
        <v/>
      </c>
      <c r="D468" s="30"/>
      <c r="E468" s="30"/>
      <c r="F468" s="28"/>
      <c r="G468" s="28"/>
      <c r="H468" s="28"/>
      <c r="I468" s="30"/>
      <c r="J468" s="30"/>
      <c r="K468" s="35" t="str">
        <f aca="false">IF(A468="","",A468+Lists!$T$5)</f>
        <v/>
      </c>
      <c r="L468" s="28"/>
      <c r="M468" s="29" t="str">
        <f aca="true">IF(A468="","",IF(L468="Right","Done",IF(L468="Wrong","Redo again",IF(TODAY()&gt;=K468,"Redo DUE","Scheduled"))))</f>
        <v/>
      </c>
    </row>
    <row r="469" customFormat="false" ht="15" hidden="false" customHeight="false" outlineLevel="0" collapsed="false">
      <c r="A469" s="27"/>
      <c r="B469" s="28"/>
      <c r="C469" s="29" t="str">
        <f aca="false">IF(B469="","",IFERROR(INDEX(Lists!$B$5:$B$15,MATCH(B469,Lists!$A$5:$A$15,0)),""))</f>
        <v/>
      </c>
      <c r="D469" s="30"/>
      <c r="E469" s="30"/>
      <c r="F469" s="28"/>
      <c r="G469" s="28"/>
      <c r="H469" s="28"/>
      <c r="I469" s="30"/>
      <c r="J469" s="30"/>
      <c r="K469" s="35" t="str">
        <f aca="false">IF(A469="","",A469+Lists!$T$5)</f>
        <v/>
      </c>
      <c r="L469" s="28"/>
      <c r="M469" s="29" t="str">
        <f aca="true">IF(A469="","",IF(L469="Right","Done",IF(L469="Wrong","Redo again",IF(TODAY()&gt;=K469,"Redo DUE","Scheduled"))))</f>
        <v/>
      </c>
    </row>
    <row r="470" customFormat="false" ht="15" hidden="false" customHeight="false" outlineLevel="0" collapsed="false">
      <c r="A470" s="27"/>
      <c r="B470" s="28"/>
      <c r="C470" s="29" t="str">
        <f aca="false">IF(B470="","",IFERROR(INDEX(Lists!$B$5:$B$15,MATCH(B470,Lists!$A$5:$A$15,0)),""))</f>
        <v/>
      </c>
      <c r="D470" s="30"/>
      <c r="E470" s="30"/>
      <c r="F470" s="28"/>
      <c r="G470" s="28"/>
      <c r="H470" s="28"/>
      <c r="I470" s="30"/>
      <c r="J470" s="30"/>
      <c r="K470" s="35" t="str">
        <f aca="false">IF(A470="","",A470+Lists!$T$5)</f>
        <v/>
      </c>
      <c r="L470" s="28"/>
      <c r="M470" s="29" t="str">
        <f aca="true">IF(A470="","",IF(L470="Right","Done",IF(L470="Wrong","Redo again",IF(TODAY()&gt;=K470,"Redo DUE","Scheduled"))))</f>
        <v/>
      </c>
    </row>
    <row r="471" customFormat="false" ht="15" hidden="false" customHeight="false" outlineLevel="0" collapsed="false">
      <c r="A471" s="27"/>
      <c r="B471" s="28"/>
      <c r="C471" s="29" t="str">
        <f aca="false">IF(B471="","",IFERROR(INDEX(Lists!$B$5:$B$15,MATCH(B471,Lists!$A$5:$A$15,0)),""))</f>
        <v/>
      </c>
      <c r="D471" s="30"/>
      <c r="E471" s="30"/>
      <c r="F471" s="28"/>
      <c r="G471" s="28"/>
      <c r="H471" s="28"/>
      <c r="I471" s="30"/>
      <c r="J471" s="30"/>
      <c r="K471" s="35" t="str">
        <f aca="false">IF(A471="","",A471+Lists!$T$5)</f>
        <v/>
      </c>
      <c r="L471" s="28"/>
      <c r="M471" s="29" t="str">
        <f aca="true">IF(A471="","",IF(L471="Right","Done",IF(L471="Wrong","Redo again",IF(TODAY()&gt;=K471,"Redo DUE","Scheduled"))))</f>
        <v/>
      </c>
    </row>
    <row r="472" customFormat="false" ht="15" hidden="false" customHeight="false" outlineLevel="0" collapsed="false">
      <c r="A472" s="27"/>
      <c r="B472" s="28"/>
      <c r="C472" s="29" t="str">
        <f aca="false">IF(B472="","",IFERROR(INDEX(Lists!$B$5:$B$15,MATCH(B472,Lists!$A$5:$A$15,0)),""))</f>
        <v/>
      </c>
      <c r="D472" s="30"/>
      <c r="E472" s="30"/>
      <c r="F472" s="28"/>
      <c r="G472" s="28"/>
      <c r="H472" s="28"/>
      <c r="I472" s="30"/>
      <c r="J472" s="30"/>
      <c r="K472" s="35" t="str">
        <f aca="false">IF(A472="","",A472+Lists!$T$5)</f>
        <v/>
      </c>
      <c r="L472" s="28"/>
      <c r="M472" s="29" t="str">
        <f aca="true">IF(A472="","",IF(L472="Right","Done",IF(L472="Wrong","Redo again",IF(TODAY()&gt;=K472,"Redo DUE","Scheduled"))))</f>
        <v/>
      </c>
    </row>
    <row r="473" customFormat="false" ht="15" hidden="false" customHeight="false" outlineLevel="0" collapsed="false">
      <c r="A473" s="27"/>
      <c r="B473" s="28"/>
      <c r="C473" s="29" t="str">
        <f aca="false">IF(B473="","",IFERROR(INDEX(Lists!$B$5:$B$15,MATCH(B473,Lists!$A$5:$A$15,0)),""))</f>
        <v/>
      </c>
      <c r="D473" s="30"/>
      <c r="E473" s="30"/>
      <c r="F473" s="28"/>
      <c r="G473" s="28"/>
      <c r="H473" s="28"/>
      <c r="I473" s="30"/>
      <c r="J473" s="30"/>
      <c r="K473" s="35" t="str">
        <f aca="false">IF(A473="","",A473+Lists!$T$5)</f>
        <v/>
      </c>
      <c r="L473" s="28"/>
      <c r="M473" s="29" t="str">
        <f aca="true">IF(A473="","",IF(L473="Right","Done",IF(L473="Wrong","Redo again",IF(TODAY()&gt;=K473,"Redo DUE","Scheduled"))))</f>
        <v/>
      </c>
    </row>
    <row r="474" customFormat="false" ht="15" hidden="false" customHeight="false" outlineLevel="0" collapsed="false">
      <c r="A474" s="27"/>
      <c r="B474" s="28"/>
      <c r="C474" s="29" t="str">
        <f aca="false">IF(B474="","",IFERROR(INDEX(Lists!$B$5:$B$15,MATCH(B474,Lists!$A$5:$A$15,0)),""))</f>
        <v/>
      </c>
      <c r="D474" s="30"/>
      <c r="E474" s="30"/>
      <c r="F474" s="28"/>
      <c r="G474" s="28"/>
      <c r="H474" s="28"/>
      <c r="I474" s="30"/>
      <c r="J474" s="30"/>
      <c r="K474" s="35" t="str">
        <f aca="false">IF(A474="","",A474+Lists!$T$5)</f>
        <v/>
      </c>
      <c r="L474" s="28"/>
      <c r="M474" s="29" t="str">
        <f aca="true">IF(A474="","",IF(L474="Right","Done",IF(L474="Wrong","Redo again",IF(TODAY()&gt;=K474,"Redo DUE","Scheduled"))))</f>
        <v/>
      </c>
    </row>
    <row r="475" customFormat="false" ht="15" hidden="false" customHeight="false" outlineLevel="0" collapsed="false">
      <c r="A475" s="27"/>
      <c r="B475" s="28"/>
      <c r="C475" s="29" t="str">
        <f aca="false">IF(B475="","",IFERROR(INDEX(Lists!$B$5:$B$15,MATCH(B475,Lists!$A$5:$A$15,0)),""))</f>
        <v/>
      </c>
      <c r="D475" s="30"/>
      <c r="E475" s="30"/>
      <c r="F475" s="28"/>
      <c r="G475" s="28"/>
      <c r="H475" s="28"/>
      <c r="I475" s="30"/>
      <c r="J475" s="30"/>
      <c r="K475" s="35" t="str">
        <f aca="false">IF(A475="","",A475+Lists!$T$5)</f>
        <v/>
      </c>
      <c r="L475" s="28"/>
      <c r="M475" s="29" t="str">
        <f aca="true">IF(A475="","",IF(L475="Right","Done",IF(L475="Wrong","Redo again",IF(TODAY()&gt;=K475,"Redo DUE","Scheduled"))))</f>
        <v/>
      </c>
    </row>
    <row r="476" customFormat="false" ht="15" hidden="false" customHeight="false" outlineLevel="0" collapsed="false">
      <c r="A476" s="27"/>
      <c r="B476" s="28"/>
      <c r="C476" s="29" t="str">
        <f aca="false">IF(B476="","",IFERROR(INDEX(Lists!$B$5:$B$15,MATCH(B476,Lists!$A$5:$A$15,0)),""))</f>
        <v/>
      </c>
      <c r="D476" s="30"/>
      <c r="E476" s="30"/>
      <c r="F476" s="28"/>
      <c r="G476" s="28"/>
      <c r="H476" s="28"/>
      <c r="I476" s="30"/>
      <c r="J476" s="30"/>
      <c r="K476" s="35" t="str">
        <f aca="false">IF(A476="","",A476+Lists!$T$5)</f>
        <v/>
      </c>
      <c r="L476" s="28"/>
      <c r="M476" s="29" t="str">
        <f aca="true">IF(A476="","",IF(L476="Right","Done",IF(L476="Wrong","Redo again",IF(TODAY()&gt;=K476,"Redo DUE","Scheduled"))))</f>
        <v/>
      </c>
    </row>
    <row r="477" customFormat="false" ht="15" hidden="false" customHeight="false" outlineLevel="0" collapsed="false">
      <c r="A477" s="27"/>
      <c r="B477" s="28"/>
      <c r="C477" s="29" t="str">
        <f aca="false">IF(B477="","",IFERROR(INDEX(Lists!$B$5:$B$15,MATCH(B477,Lists!$A$5:$A$15,0)),""))</f>
        <v/>
      </c>
      <c r="D477" s="30"/>
      <c r="E477" s="30"/>
      <c r="F477" s="28"/>
      <c r="G477" s="28"/>
      <c r="H477" s="28"/>
      <c r="I477" s="30"/>
      <c r="J477" s="30"/>
      <c r="K477" s="35" t="str">
        <f aca="false">IF(A477="","",A477+Lists!$T$5)</f>
        <v/>
      </c>
      <c r="L477" s="28"/>
      <c r="M477" s="29" t="str">
        <f aca="true">IF(A477="","",IF(L477="Right","Done",IF(L477="Wrong","Redo again",IF(TODAY()&gt;=K477,"Redo DUE","Scheduled"))))</f>
        <v/>
      </c>
    </row>
    <row r="478" customFormat="false" ht="15" hidden="false" customHeight="false" outlineLevel="0" collapsed="false">
      <c r="A478" s="27"/>
      <c r="B478" s="28"/>
      <c r="C478" s="29" t="str">
        <f aca="false">IF(B478="","",IFERROR(INDEX(Lists!$B$5:$B$15,MATCH(B478,Lists!$A$5:$A$15,0)),""))</f>
        <v/>
      </c>
      <c r="D478" s="30"/>
      <c r="E478" s="30"/>
      <c r="F478" s="28"/>
      <c r="G478" s="28"/>
      <c r="H478" s="28"/>
      <c r="I478" s="30"/>
      <c r="J478" s="30"/>
      <c r="K478" s="35" t="str">
        <f aca="false">IF(A478="","",A478+Lists!$T$5)</f>
        <v/>
      </c>
      <c r="L478" s="28"/>
      <c r="M478" s="29" t="str">
        <f aca="true">IF(A478="","",IF(L478="Right","Done",IF(L478="Wrong","Redo again",IF(TODAY()&gt;=K478,"Redo DUE","Scheduled"))))</f>
        <v/>
      </c>
    </row>
    <row r="479" customFormat="false" ht="15" hidden="false" customHeight="false" outlineLevel="0" collapsed="false">
      <c r="A479" s="27"/>
      <c r="B479" s="28"/>
      <c r="C479" s="29" t="str">
        <f aca="false">IF(B479="","",IFERROR(INDEX(Lists!$B$5:$B$15,MATCH(B479,Lists!$A$5:$A$15,0)),""))</f>
        <v/>
      </c>
      <c r="D479" s="30"/>
      <c r="E479" s="30"/>
      <c r="F479" s="28"/>
      <c r="G479" s="28"/>
      <c r="H479" s="28"/>
      <c r="I479" s="30"/>
      <c r="J479" s="30"/>
      <c r="K479" s="35" t="str">
        <f aca="false">IF(A479="","",A479+Lists!$T$5)</f>
        <v/>
      </c>
      <c r="L479" s="28"/>
      <c r="M479" s="29" t="str">
        <f aca="true">IF(A479="","",IF(L479="Right","Done",IF(L479="Wrong","Redo again",IF(TODAY()&gt;=K479,"Redo DUE","Scheduled"))))</f>
        <v/>
      </c>
    </row>
    <row r="480" customFormat="false" ht="15" hidden="false" customHeight="false" outlineLevel="0" collapsed="false">
      <c r="A480" s="27"/>
      <c r="B480" s="28"/>
      <c r="C480" s="29" t="str">
        <f aca="false">IF(B480="","",IFERROR(INDEX(Lists!$B$5:$B$15,MATCH(B480,Lists!$A$5:$A$15,0)),""))</f>
        <v/>
      </c>
      <c r="D480" s="30"/>
      <c r="E480" s="30"/>
      <c r="F480" s="28"/>
      <c r="G480" s="28"/>
      <c r="H480" s="28"/>
      <c r="I480" s="30"/>
      <c r="J480" s="30"/>
      <c r="K480" s="35" t="str">
        <f aca="false">IF(A480="","",A480+Lists!$T$5)</f>
        <v/>
      </c>
      <c r="L480" s="28"/>
      <c r="M480" s="29" t="str">
        <f aca="true">IF(A480="","",IF(L480="Right","Done",IF(L480="Wrong","Redo again",IF(TODAY()&gt;=K480,"Redo DUE","Scheduled"))))</f>
        <v/>
      </c>
    </row>
    <row r="481" customFormat="false" ht="15" hidden="false" customHeight="false" outlineLevel="0" collapsed="false">
      <c r="A481" s="27"/>
      <c r="B481" s="28"/>
      <c r="C481" s="29" t="str">
        <f aca="false">IF(B481="","",IFERROR(INDEX(Lists!$B$5:$B$15,MATCH(B481,Lists!$A$5:$A$15,0)),""))</f>
        <v/>
      </c>
      <c r="D481" s="30"/>
      <c r="E481" s="30"/>
      <c r="F481" s="28"/>
      <c r="G481" s="28"/>
      <c r="H481" s="28"/>
      <c r="I481" s="30"/>
      <c r="J481" s="30"/>
      <c r="K481" s="35" t="str">
        <f aca="false">IF(A481="","",A481+Lists!$T$5)</f>
        <v/>
      </c>
      <c r="L481" s="28"/>
      <c r="M481" s="29" t="str">
        <f aca="true">IF(A481="","",IF(L481="Right","Done",IF(L481="Wrong","Redo again",IF(TODAY()&gt;=K481,"Redo DUE","Scheduled"))))</f>
        <v/>
      </c>
    </row>
    <row r="482" customFormat="false" ht="15" hidden="false" customHeight="false" outlineLevel="0" collapsed="false">
      <c r="A482" s="27"/>
      <c r="B482" s="28"/>
      <c r="C482" s="29" t="str">
        <f aca="false">IF(B482="","",IFERROR(INDEX(Lists!$B$5:$B$15,MATCH(B482,Lists!$A$5:$A$15,0)),""))</f>
        <v/>
      </c>
      <c r="D482" s="30"/>
      <c r="E482" s="30"/>
      <c r="F482" s="28"/>
      <c r="G482" s="28"/>
      <c r="H482" s="28"/>
      <c r="I482" s="30"/>
      <c r="J482" s="30"/>
      <c r="K482" s="35" t="str">
        <f aca="false">IF(A482="","",A482+Lists!$T$5)</f>
        <v/>
      </c>
      <c r="L482" s="28"/>
      <c r="M482" s="29" t="str">
        <f aca="true">IF(A482="","",IF(L482="Right","Done",IF(L482="Wrong","Redo again",IF(TODAY()&gt;=K482,"Redo DUE","Scheduled"))))</f>
        <v/>
      </c>
    </row>
    <row r="483" customFormat="false" ht="15" hidden="false" customHeight="false" outlineLevel="0" collapsed="false">
      <c r="A483" s="27"/>
      <c r="B483" s="28"/>
      <c r="C483" s="29" t="str">
        <f aca="false">IF(B483="","",IFERROR(INDEX(Lists!$B$5:$B$15,MATCH(B483,Lists!$A$5:$A$15,0)),""))</f>
        <v/>
      </c>
      <c r="D483" s="30"/>
      <c r="E483" s="30"/>
      <c r="F483" s="28"/>
      <c r="G483" s="28"/>
      <c r="H483" s="28"/>
      <c r="I483" s="30"/>
      <c r="J483" s="30"/>
      <c r="K483" s="35" t="str">
        <f aca="false">IF(A483="","",A483+Lists!$T$5)</f>
        <v/>
      </c>
      <c r="L483" s="28"/>
      <c r="M483" s="29" t="str">
        <f aca="true">IF(A483="","",IF(L483="Right","Done",IF(L483="Wrong","Redo again",IF(TODAY()&gt;=K483,"Redo DUE","Scheduled"))))</f>
        <v/>
      </c>
    </row>
    <row r="484" customFormat="false" ht="15" hidden="false" customHeight="false" outlineLevel="0" collapsed="false">
      <c r="A484" s="27"/>
      <c r="B484" s="28"/>
      <c r="C484" s="29" t="str">
        <f aca="false">IF(B484="","",IFERROR(INDEX(Lists!$B$5:$B$15,MATCH(B484,Lists!$A$5:$A$15,0)),""))</f>
        <v/>
      </c>
      <c r="D484" s="30"/>
      <c r="E484" s="30"/>
      <c r="F484" s="28"/>
      <c r="G484" s="28"/>
      <c r="H484" s="28"/>
      <c r="I484" s="30"/>
      <c r="J484" s="30"/>
      <c r="K484" s="35" t="str">
        <f aca="false">IF(A484="","",A484+Lists!$T$5)</f>
        <v/>
      </c>
      <c r="L484" s="28"/>
      <c r="M484" s="29" t="str">
        <f aca="true">IF(A484="","",IF(L484="Right","Done",IF(L484="Wrong","Redo again",IF(TODAY()&gt;=K484,"Redo DUE","Scheduled"))))</f>
        <v/>
      </c>
    </row>
    <row r="485" customFormat="false" ht="15" hidden="false" customHeight="false" outlineLevel="0" collapsed="false">
      <c r="A485" s="27"/>
      <c r="B485" s="28"/>
      <c r="C485" s="29" t="str">
        <f aca="false">IF(B485="","",IFERROR(INDEX(Lists!$B$5:$B$15,MATCH(B485,Lists!$A$5:$A$15,0)),""))</f>
        <v/>
      </c>
      <c r="D485" s="30"/>
      <c r="E485" s="30"/>
      <c r="F485" s="28"/>
      <c r="G485" s="28"/>
      <c r="H485" s="28"/>
      <c r="I485" s="30"/>
      <c r="J485" s="30"/>
      <c r="K485" s="35" t="str">
        <f aca="false">IF(A485="","",A485+Lists!$T$5)</f>
        <v/>
      </c>
      <c r="L485" s="28"/>
      <c r="M485" s="29" t="str">
        <f aca="true">IF(A485="","",IF(L485="Right","Done",IF(L485="Wrong","Redo again",IF(TODAY()&gt;=K485,"Redo DUE","Scheduled"))))</f>
        <v/>
      </c>
    </row>
    <row r="486" customFormat="false" ht="15" hidden="false" customHeight="false" outlineLevel="0" collapsed="false">
      <c r="A486" s="27"/>
      <c r="B486" s="28"/>
      <c r="C486" s="29" t="str">
        <f aca="false">IF(B486="","",IFERROR(INDEX(Lists!$B$5:$B$15,MATCH(B486,Lists!$A$5:$A$15,0)),""))</f>
        <v/>
      </c>
      <c r="D486" s="30"/>
      <c r="E486" s="30"/>
      <c r="F486" s="28"/>
      <c r="G486" s="28"/>
      <c r="H486" s="28"/>
      <c r="I486" s="30"/>
      <c r="J486" s="30"/>
      <c r="K486" s="35" t="str">
        <f aca="false">IF(A486="","",A486+Lists!$T$5)</f>
        <v/>
      </c>
      <c r="L486" s="28"/>
      <c r="M486" s="29" t="str">
        <f aca="true">IF(A486="","",IF(L486="Right","Done",IF(L486="Wrong","Redo again",IF(TODAY()&gt;=K486,"Redo DUE","Scheduled"))))</f>
        <v/>
      </c>
    </row>
    <row r="487" customFormat="false" ht="15" hidden="false" customHeight="false" outlineLevel="0" collapsed="false">
      <c r="A487" s="27"/>
      <c r="B487" s="28"/>
      <c r="C487" s="29" t="str">
        <f aca="false">IF(B487="","",IFERROR(INDEX(Lists!$B$5:$B$15,MATCH(B487,Lists!$A$5:$A$15,0)),""))</f>
        <v/>
      </c>
      <c r="D487" s="30"/>
      <c r="E487" s="30"/>
      <c r="F487" s="28"/>
      <c r="G487" s="28"/>
      <c r="H487" s="28"/>
      <c r="I487" s="30"/>
      <c r="J487" s="30"/>
      <c r="K487" s="35" t="str">
        <f aca="false">IF(A487="","",A487+Lists!$T$5)</f>
        <v/>
      </c>
      <c r="L487" s="28"/>
      <c r="M487" s="29" t="str">
        <f aca="true">IF(A487="","",IF(L487="Right","Done",IF(L487="Wrong","Redo again",IF(TODAY()&gt;=K487,"Redo DUE","Scheduled"))))</f>
        <v/>
      </c>
    </row>
    <row r="488" customFormat="false" ht="15" hidden="false" customHeight="false" outlineLevel="0" collapsed="false">
      <c r="A488" s="27"/>
      <c r="B488" s="28"/>
      <c r="C488" s="29" t="str">
        <f aca="false">IF(B488="","",IFERROR(INDEX(Lists!$B$5:$B$15,MATCH(B488,Lists!$A$5:$A$15,0)),""))</f>
        <v/>
      </c>
      <c r="D488" s="30"/>
      <c r="E488" s="30"/>
      <c r="F488" s="28"/>
      <c r="G488" s="28"/>
      <c r="H488" s="28"/>
      <c r="I488" s="30"/>
      <c r="J488" s="30"/>
      <c r="K488" s="35" t="str">
        <f aca="false">IF(A488="","",A488+Lists!$T$5)</f>
        <v/>
      </c>
      <c r="L488" s="28"/>
      <c r="M488" s="29" t="str">
        <f aca="true">IF(A488="","",IF(L488="Right","Done",IF(L488="Wrong","Redo again",IF(TODAY()&gt;=K488,"Redo DUE","Scheduled"))))</f>
        <v/>
      </c>
    </row>
    <row r="489" customFormat="false" ht="15" hidden="false" customHeight="false" outlineLevel="0" collapsed="false">
      <c r="A489" s="27"/>
      <c r="B489" s="28"/>
      <c r="C489" s="29" t="str">
        <f aca="false">IF(B489="","",IFERROR(INDEX(Lists!$B$5:$B$15,MATCH(B489,Lists!$A$5:$A$15,0)),""))</f>
        <v/>
      </c>
      <c r="D489" s="30"/>
      <c r="E489" s="30"/>
      <c r="F489" s="28"/>
      <c r="G489" s="28"/>
      <c r="H489" s="28"/>
      <c r="I489" s="30"/>
      <c r="J489" s="30"/>
      <c r="K489" s="35" t="str">
        <f aca="false">IF(A489="","",A489+Lists!$T$5)</f>
        <v/>
      </c>
      <c r="L489" s="28"/>
      <c r="M489" s="29" t="str">
        <f aca="true">IF(A489="","",IF(L489="Right","Done",IF(L489="Wrong","Redo again",IF(TODAY()&gt;=K489,"Redo DUE","Scheduled"))))</f>
        <v/>
      </c>
    </row>
    <row r="490" customFormat="false" ht="15" hidden="false" customHeight="false" outlineLevel="0" collapsed="false">
      <c r="A490" s="27"/>
      <c r="B490" s="28"/>
      <c r="C490" s="29" t="str">
        <f aca="false">IF(B490="","",IFERROR(INDEX(Lists!$B$5:$B$15,MATCH(B490,Lists!$A$5:$A$15,0)),""))</f>
        <v/>
      </c>
      <c r="D490" s="30"/>
      <c r="E490" s="30"/>
      <c r="F490" s="28"/>
      <c r="G490" s="28"/>
      <c r="H490" s="28"/>
      <c r="I490" s="30"/>
      <c r="J490" s="30"/>
      <c r="K490" s="35" t="str">
        <f aca="false">IF(A490="","",A490+Lists!$T$5)</f>
        <v/>
      </c>
      <c r="L490" s="28"/>
      <c r="M490" s="29" t="str">
        <f aca="true">IF(A490="","",IF(L490="Right","Done",IF(L490="Wrong","Redo again",IF(TODAY()&gt;=K490,"Redo DUE","Scheduled"))))</f>
        <v/>
      </c>
    </row>
    <row r="491" customFormat="false" ht="15" hidden="false" customHeight="false" outlineLevel="0" collapsed="false">
      <c r="A491" s="27"/>
      <c r="B491" s="28"/>
      <c r="C491" s="29" t="str">
        <f aca="false">IF(B491="","",IFERROR(INDEX(Lists!$B$5:$B$15,MATCH(B491,Lists!$A$5:$A$15,0)),""))</f>
        <v/>
      </c>
      <c r="D491" s="30"/>
      <c r="E491" s="30"/>
      <c r="F491" s="28"/>
      <c r="G491" s="28"/>
      <c r="H491" s="28"/>
      <c r="I491" s="30"/>
      <c r="J491" s="30"/>
      <c r="K491" s="35" t="str">
        <f aca="false">IF(A491="","",A491+Lists!$T$5)</f>
        <v/>
      </c>
      <c r="L491" s="28"/>
      <c r="M491" s="29" t="str">
        <f aca="true">IF(A491="","",IF(L491="Right","Done",IF(L491="Wrong","Redo again",IF(TODAY()&gt;=K491,"Redo DUE","Scheduled"))))</f>
        <v/>
      </c>
    </row>
    <row r="492" customFormat="false" ht="15" hidden="false" customHeight="false" outlineLevel="0" collapsed="false">
      <c r="A492" s="27"/>
      <c r="B492" s="28"/>
      <c r="C492" s="29" t="str">
        <f aca="false">IF(B492="","",IFERROR(INDEX(Lists!$B$5:$B$15,MATCH(B492,Lists!$A$5:$A$15,0)),""))</f>
        <v/>
      </c>
      <c r="D492" s="30"/>
      <c r="E492" s="30"/>
      <c r="F492" s="28"/>
      <c r="G492" s="28"/>
      <c r="H492" s="28"/>
      <c r="I492" s="30"/>
      <c r="J492" s="30"/>
      <c r="K492" s="35" t="str">
        <f aca="false">IF(A492="","",A492+Lists!$T$5)</f>
        <v/>
      </c>
      <c r="L492" s="28"/>
      <c r="M492" s="29" t="str">
        <f aca="true">IF(A492="","",IF(L492="Right","Done",IF(L492="Wrong","Redo again",IF(TODAY()&gt;=K492,"Redo DUE","Scheduled"))))</f>
        <v/>
      </c>
    </row>
    <row r="493" customFormat="false" ht="15" hidden="false" customHeight="false" outlineLevel="0" collapsed="false">
      <c r="A493" s="27"/>
      <c r="B493" s="28"/>
      <c r="C493" s="29" t="str">
        <f aca="false">IF(B493="","",IFERROR(INDEX(Lists!$B$5:$B$15,MATCH(B493,Lists!$A$5:$A$15,0)),""))</f>
        <v/>
      </c>
      <c r="D493" s="30"/>
      <c r="E493" s="30"/>
      <c r="F493" s="28"/>
      <c r="G493" s="28"/>
      <c r="H493" s="28"/>
      <c r="I493" s="30"/>
      <c r="J493" s="30"/>
      <c r="K493" s="35" t="str">
        <f aca="false">IF(A493="","",A493+Lists!$T$5)</f>
        <v/>
      </c>
      <c r="L493" s="28"/>
      <c r="M493" s="29" t="str">
        <f aca="true">IF(A493="","",IF(L493="Right","Done",IF(L493="Wrong","Redo again",IF(TODAY()&gt;=K493,"Redo DUE","Scheduled"))))</f>
        <v/>
      </c>
    </row>
    <row r="494" customFormat="false" ht="15" hidden="false" customHeight="false" outlineLevel="0" collapsed="false">
      <c r="A494" s="27"/>
      <c r="B494" s="28"/>
      <c r="C494" s="29" t="str">
        <f aca="false">IF(B494="","",IFERROR(INDEX(Lists!$B$5:$B$15,MATCH(B494,Lists!$A$5:$A$15,0)),""))</f>
        <v/>
      </c>
      <c r="D494" s="30"/>
      <c r="E494" s="30"/>
      <c r="F494" s="28"/>
      <c r="G494" s="28"/>
      <c r="H494" s="28"/>
      <c r="I494" s="30"/>
      <c r="J494" s="30"/>
      <c r="K494" s="35" t="str">
        <f aca="false">IF(A494="","",A494+Lists!$T$5)</f>
        <v/>
      </c>
      <c r="L494" s="28"/>
      <c r="M494" s="29" t="str">
        <f aca="true">IF(A494="","",IF(L494="Right","Done",IF(L494="Wrong","Redo again",IF(TODAY()&gt;=K494,"Redo DUE","Scheduled"))))</f>
        <v/>
      </c>
    </row>
    <row r="495" customFormat="false" ht="15" hidden="false" customHeight="false" outlineLevel="0" collapsed="false">
      <c r="A495" s="27"/>
      <c r="B495" s="28"/>
      <c r="C495" s="29" t="str">
        <f aca="false">IF(B495="","",IFERROR(INDEX(Lists!$B$5:$B$15,MATCH(B495,Lists!$A$5:$A$15,0)),""))</f>
        <v/>
      </c>
      <c r="D495" s="30"/>
      <c r="E495" s="30"/>
      <c r="F495" s="28"/>
      <c r="G495" s="28"/>
      <c r="H495" s="28"/>
      <c r="I495" s="30"/>
      <c r="J495" s="30"/>
      <c r="K495" s="35" t="str">
        <f aca="false">IF(A495="","",A495+Lists!$T$5)</f>
        <v/>
      </c>
      <c r="L495" s="28"/>
      <c r="M495" s="29" t="str">
        <f aca="true">IF(A495="","",IF(L495="Right","Done",IF(L495="Wrong","Redo again",IF(TODAY()&gt;=K495,"Redo DUE","Scheduled"))))</f>
        <v/>
      </c>
    </row>
    <row r="496" customFormat="false" ht="15" hidden="false" customHeight="false" outlineLevel="0" collapsed="false">
      <c r="A496" s="27"/>
      <c r="B496" s="28"/>
      <c r="C496" s="29" t="str">
        <f aca="false">IF(B496="","",IFERROR(INDEX(Lists!$B$5:$B$15,MATCH(B496,Lists!$A$5:$A$15,0)),""))</f>
        <v/>
      </c>
      <c r="D496" s="30"/>
      <c r="E496" s="30"/>
      <c r="F496" s="28"/>
      <c r="G496" s="28"/>
      <c r="H496" s="28"/>
      <c r="I496" s="30"/>
      <c r="J496" s="30"/>
      <c r="K496" s="35" t="str">
        <f aca="false">IF(A496="","",A496+Lists!$T$5)</f>
        <v/>
      </c>
      <c r="L496" s="28"/>
      <c r="M496" s="29" t="str">
        <f aca="true">IF(A496="","",IF(L496="Right","Done",IF(L496="Wrong","Redo again",IF(TODAY()&gt;=K496,"Redo DUE","Scheduled"))))</f>
        <v/>
      </c>
    </row>
    <row r="497" customFormat="false" ht="15" hidden="false" customHeight="false" outlineLevel="0" collapsed="false">
      <c r="A497" s="27"/>
      <c r="B497" s="28"/>
      <c r="C497" s="29" t="str">
        <f aca="false">IF(B497="","",IFERROR(INDEX(Lists!$B$5:$B$15,MATCH(B497,Lists!$A$5:$A$15,0)),""))</f>
        <v/>
      </c>
      <c r="D497" s="30"/>
      <c r="E497" s="30"/>
      <c r="F497" s="28"/>
      <c r="G497" s="28"/>
      <c r="H497" s="28"/>
      <c r="I497" s="30"/>
      <c r="J497" s="30"/>
      <c r="K497" s="35" t="str">
        <f aca="false">IF(A497="","",A497+Lists!$T$5)</f>
        <v/>
      </c>
      <c r="L497" s="28"/>
      <c r="M497" s="29" t="str">
        <f aca="true">IF(A497="","",IF(L497="Right","Done",IF(L497="Wrong","Redo again",IF(TODAY()&gt;=K497,"Redo DUE","Scheduled"))))</f>
        <v/>
      </c>
    </row>
    <row r="498" customFormat="false" ht="15" hidden="false" customHeight="false" outlineLevel="0" collapsed="false">
      <c r="A498" s="27"/>
      <c r="B498" s="28"/>
      <c r="C498" s="29" t="str">
        <f aca="false">IF(B498="","",IFERROR(INDEX(Lists!$B$5:$B$15,MATCH(B498,Lists!$A$5:$A$15,0)),""))</f>
        <v/>
      </c>
      <c r="D498" s="30"/>
      <c r="E498" s="30"/>
      <c r="F498" s="28"/>
      <c r="G498" s="28"/>
      <c r="H498" s="28"/>
      <c r="I498" s="30"/>
      <c r="J498" s="30"/>
      <c r="K498" s="35" t="str">
        <f aca="false">IF(A498="","",A498+Lists!$T$5)</f>
        <v/>
      </c>
      <c r="L498" s="28"/>
      <c r="M498" s="29" t="str">
        <f aca="true">IF(A498="","",IF(L498="Right","Done",IF(L498="Wrong","Redo again",IF(TODAY()&gt;=K498,"Redo DUE","Scheduled"))))</f>
        <v/>
      </c>
    </row>
    <row r="499" customFormat="false" ht="15" hidden="false" customHeight="false" outlineLevel="0" collapsed="false">
      <c r="A499" s="27"/>
      <c r="B499" s="28"/>
      <c r="C499" s="29" t="str">
        <f aca="false">IF(B499="","",IFERROR(INDEX(Lists!$B$5:$B$15,MATCH(B499,Lists!$A$5:$A$15,0)),""))</f>
        <v/>
      </c>
      <c r="D499" s="30"/>
      <c r="E499" s="30"/>
      <c r="F499" s="28"/>
      <c r="G499" s="28"/>
      <c r="H499" s="28"/>
      <c r="I499" s="30"/>
      <c r="J499" s="30"/>
      <c r="K499" s="35" t="str">
        <f aca="false">IF(A499="","",A499+Lists!$T$5)</f>
        <v/>
      </c>
      <c r="L499" s="28"/>
      <c r="M499" s="29" t="str">
        <f aca="true">IF(A499="","",IF(L499="Right","Done",IF(L499="Wrong","Redo again",IF(TODAY()&gt;=K499,"Redo DUE","Scheduled"))))</f>
        <v/>
      </c>
    </row>
    <row r="500" customFormat="false" ht="15" hidden="false" customHeight="false" outlineLevel="0" collapsed="false">
      <c r="A500" s="27"/>
      <c r="B500" s="28"/>
      <c r="C500" s="29" t="str">
        <f aca="false">IF(B500="","",IFERROR(INDEX(Lists!$B$5:$B$15,MATCH(B500,Lists!$A$5:$A$15,0)),""))</f>
        <v/>
      </c>
      <c r="D500" s="30"/>
      <c r="E500" s="30"/>
      <c r="F500" s="28"/>
      <c r="G500" s="28"/>
      <c r="H500" s="28"/>
      <c r="I500" s="30"/>
      <c r="J500" s="30"/>
      <c r="K500" s="35" t="str">
        <f aca="false">IF(A500="","",A500+Lists!$T$5)</f>
        <v/>
      </c>
      <c r="L500" s="28"/>
      <c r="M500" s="29" t="str">
        <f aca="true">IF(A500="","",IF(L500="Right","Done",IF(L500="Wrong","Redo again",IF(TODAY()&gt;=K500,"Redo DUE","Scheduled"))))</f>
        <v/>
      </c>
    </row>
    <row r="501" customFormat="false" ht="15" hidden="false" customHeight="false" outlineLevel="0" collapsed="false">
      <c r="A501" s="27"/>
      <c r="B501" s="28"/>
      <c r="C501" s="29" t="str">
        <f aca="false">IF(B501="","",IFERROR(INDEX(Lists!$B$5:$B$15,MATCH(B501,Lists!$A$5:$A$15,0)),""))</f>
        <v/>
      </c>
      <c r="D501" s="30"/>
      <c r="E501" s="30"/>
      <c r="F501" s="28"/>
      <c r="G501" s="28"/>
      <c r="H501" s="28"/>
      <c r="I501" s="30"/>
      <c r="J501" s="30"/>
      <c r="K501" s="35" t="str">
        <f aca="false">IF(A501="","",A501+Lists!$T$5)</f>
        <v/>
      </c>
      <c r="L501" s="28"/>
      <c r="M501" s="29" t="str">
        <f aca="true">IF(A501="","",IF(L501="Right","Done",IF(L501="Wrong","Redo again",IF(TODAY()&gt;=K501,"Redo DUE","Scheduled"))))</f>
        <v/>
      </c>
    </row>
    <row r="502" customFormat="false" ht="15" hidden="false" customHeight="false" outlineLevel="0" collapsed="false">
      <c r="A502" s="27"/>
      <c r="B502" s="28"/>
      <c r="C502" s="29" t="str">
        <f aca="false">IF(B502="","",IFERROR(INDEX(Lists!$B$5:$B$15,MATCH(B502,Lists!$A$5:$A$15,0)),""))</f>
        <v/>
      </c>
      <c r="D502" s="30"/>
      <c r="E502" s="30"/>
      <c r="F502" s="28"/>
      <c r="G502" s="28"/>
      <c r="H502" s="28"/>
      <c r="I502" s="30"/>
      <c r="J502" s="30"/>
      <c r="K502" s="35" t="str">
        <f aca="false">IF(A502="","",A502+Lists!$T$5)</f>
        <v/>
      </c>
      <c r="L502" s="28"/>
      <c r="M502" s="29" t="str">
        <f aca="true">IF(A502="","",IF(L502="Right","Done",IF(L502="Wrong","Redo again",IF(TODAY()&gt;=K502,"Redo DUE","Scheduled"))))</f>
        <v/>
      </c>
    </row>
    <row r="503" customFormat="false" ht="15" hidden="false" customHeight="false" outlineLevel="0" collapsed="false">
      <c r="A503" s="27"/>
      <c r="B503" s="28"/>
      <c r="C503" s="29" t="str">
        <f aca="false">IF(B503="","",IFERROR(INDEX(Lists!$B$5:$B$15,MATCH(B503,Lists!$A$5:$A$15,0)),""))</f>
        <v/>
      </c>
      <c r="D503" s="30"/>
      <c r="E503" s="30"/>
      <c r="F503" s="28"/>
      <c r="G503" s="28"/>
      <c r="H503" s="28"/>
      <c r="I503" s="30"/>
      <c r="J503" s="30"/>
      <c r="K503" s="35" t="str">
        <f aca="false">IF(A503="","",A503+Lists!$T$5)</f>
        <v/>
      </c>
      <c r="L503" s="28"/>
      <c r="M503" s="29" t="str">
        <f aca="true">IF(A503="","",IF(L503="Right","Done",IF(L503="Wrong","Redo again",IF(TODAY()&gt;=K503,"Redo DUE","Scheduled"))))</f>
        <v/>
      </c>
    </row>
    <row r="504" customFormat="false" ht="15" hidden="false" customHeight="false" outlineLevel="0" collapsed="false">
      <c r="A504" s="27"/>
      <c r="B504" s="28"/>
      <c r="C504" s="29" t="str">
        <f aca="false">IF(B504="","",IFERROR(INDEX(Lists!$B$5:$B$15,MATCH(B504,Lists!$A$5:$A$15,0)),""))</f>
        <v/>
      </c>
      <c r="D504" s="30"/>
      <c r="E504" s="30"/>
      <c r="F504" s="28"/>
      <c r="G504" s="28"/>
      <c r="H504" s="28"/>
      <c r="I504" s="30"/>
      <c r="J504" s="30"/>
      <c r="K504" s="35" t="str">
        <f aca="false">IF(A504="","",A504+Lists!$T$5)</f>
        <v/>
      </c>
      <c r="L504" s="28"/>
      <c r="M504" s="29" t="str">
        <f aca="true">IF(A504="","",IF(L504="Right","Done",IF(L504="Wrong","Redo again",IF(TODAY()&gt;=K504,"Redo DUE","Scheduled"))))</f>
        <v/>
      </c>
    </row>
  </sheetData>
  <autoFilter ref="A4:M504"/>
  <conditionalFormatting sqref="M5:M504">
    <cfRule type="cellIs" priority="2" operator="equal" aboveAverage="0" equalAverage="0" bottom="0" percent="0" rank="0" text="" dxfId="1">
      <formula>"Redo DUE"</formula>
    </cfRule>
    <cfRule type="cellIs" priority="3" operator="equal" aboveAverage="0" equalAverage="0" bottom="0" percent="0" rank="0" text="" dxfId="0">
      <formula>"Redo again"</formula>
    </cfRule>
    <cfRule type="cellIs" priority="4" operator="equal" aboveAverage="0" equalAverage="0" bottom="0" percent="0" rank="0" text="" dxfId="16">
      <formula>"Done"</formula>
    </cfRule>
  </conditionalFormatting>
  <conditionalFormatting sqref="F5:F504">
    <cfRule type="cellIs" priority="5" operator="equal" aboveAverage="0" equalAverage="0" bottom="0" percent="0" rank="0" text="" dxfId="0">
      <formula>"Easy"</formula>
    </cfRule>
  </conditionalFormatting>
  <conditionalFormatting sqref="A5:J504">
    <cfRule type="expression" priority="6" aboveAverage="0" equalAverage="0" bottom="0" percent="0" rank="0" text="" dxfId="12">
      <formula>LEFT($E5,6)="SAMPLE"</formula>
    </cfRule>
  </conditionalFormatting>
  <dataValidations count="7">
    <dataValidation allowBlank="true" error="Enter a valid date." errorStyle="stop" errorTitle="Not allowed" operator="greaterThan" showDropDown="false" showErrorMessage="true" showInputMessage="false" sqref="A5:A504" type="date">
      <formula1>36526</formula1>
      <formula2>0</formula2>
    </dataValidation>
    <dataValidation allowBlank="true" error="Pick a value from the dropdown list." errorStyle="stop" errorTitle="Not allowed" operator="between" showDropDown="false" showErrorMessage="true" showInputMessage="false" sqref="B5:B504" type="list">
      <formula1>Lists!$A$5:$A$13</formula1>
      <formula2>0</formula2>
    </dataValidation>
    <dataValidation allowBlank="true" error="Pick a value from the dropdown list." errorStyle="stop" errorTitle="Not allowed" operator="between" showDropDown="false" showErrorMessage="true" showInputMessage="false" sqref="D5:D504" type="list">
      <formula1>Lists!$E$5:$E$24</formula1>
      <formula2>0</formula2>
    </dataValidation>
    <dataValidation allowBlank="true" error="Pick a value from the dropdown list." errorStyle="stop" errorTitle="Not allowed" operator="between" showDropDown="false" showErrorMessage="true" showInputMessage="false" sqref="F5:F504" type="list">
      <formula1>Lists!$K$5:$K$7</formula1>
      <formula2>0</formula2>
    </dataValidation>
    <dataValidation allowBlank="true" error="Pick a value from the dropdown list." errorStyle="stop" errorTitle="Not allowed" operator="between" showDropDown="false" showErrorMessage="true" showInputMessage="false" sqref="G5:G504" type="list">
      <formula1>Lists!$M$5:$M$6</formula1>
      <formula2>0</formula2>
    </dataValidation>
    <dataValidation allowBlank="true" error="Pick a value from the dropdown list." errorStyle="stop" errorTitle="Not allowed" operator="between" showDropDown="false" showErrorMessage="true" showInputMessage="false" sqref="H5:H504" type="list">
      <formula1>Lists!$H$5:$H$11</formula1>
      <formula2>0</formula2>
    </dataValidation>
    <dataValidation allowBlank="true" error="Pick a value from the dropdown list." errorStyle="stop" errorTitle="Not allowed" operator="between" showDropDown="false" showErrorMessage="true" showInputMessage="false" sqref="L5:L504" type="list">
      <formula1>Lists!$O$5:$O$6</formula1>
      <formula2>0</formula2>
    </dataValidation>
  </dataValidations>
  <printOptions headings="false" gridLines="false" gridLinesSet="true" horizontalCentered="false" verticalCentered="false"/>
  <pageMargins left="0.75" right="0.75" top="1" bottom="1" header="0.511811023622047" footer="0.511811023622047"/>
  <pageSetup paperSize="1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/>
    <oddFooter/>
  </headerFooter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5B7FA6"/>
    <pageSetUpPr fitToPage="true"/>
  </sheetPr>
  <dimension ref="A1:G24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4" topLeftCell="A5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1"/>
    <col collapsed="false" customWidth="true" hidden="false" outlineLevel="0" max="2" min="2" style="0" width="22"/>
    <col collapsed="false" customWidth="true" hidden="false" outlineLevel="0" max="4" min="3" style="0" width="12"/>
    <col collapsed="false" customWidth="true" hidden="false" outlineLevel="0" max="6" min="5" style="0" width="9"/>
    <col collapsed="false" customWidth="true" hidden="false" outlineLevel="0" max="7" min="7" style="0" width="36"/>
  </cols>
  <sheetData>
    <row r="1" customFormat="false" ht="19.7" hidden="false" customHeight="false" outlineLevel="0" collapsed="false">
      <c r="A1" s="1" t="s">
        <v>156</v>
      </c>
    </row>
    <row r="2" customFormat="false" ht="15" hidden="false" customHeight="false" outlineLevel="0" collapsed="false">
      <c r="A2" s="2" t="s">
        <v>157</v>
      </c>
    </row>
    <row r="4" customFormat="false" ht="30" hidden="false" customHeight="true" outlineLevel="0" collapsed="false">
      <c r="A4" s="12" t="s">
        <v>88</v>
      </c>
      <c r="B4" s="12" t="s">
        <v>158</v>
      </c>
      <c r="C4" s="12" t="s">
        <v>159</v>
      </c>
      <c r="D4" s="12" t="s">
        <v>160</v>
      </c>
      <c r="E4" s="12" t="s">
        <v>81</v>
      </c>
      <c r="F4" s="12" t="s">
        <v>161</v>
      </c>
      <c r="G4" s="12" t="s">
        <v>97</v>
      </c>
    </row>
    <row r="5" customFormat="false" ht="15" hidden="false" customHeight="false" outlineLevel="0" collapsed="false">
      <c r="A5" s="27" t="n">
        <v>46292</v>
      </c>
      <c r="B5" s="28" t="s">
        <v>162</v>
      </c>
      <c r="C5" s="28" t="n">
        <v>152</v>
      </c>
      <c r="D5" s="28" t="n">
        <v>157</v>
      </c>
      <c r="E5" s="29" t="n">
        <f aca="false">IF(OR(C5="",D5=""),"",C5+D5)</f>
        <v>309</v>
      </c>
      <c r="F5" s="31" t="n">
        <v>4</v>
      </c>
      <c r="G5" s="30" t="s">
        <v>163</v>
      </c>
    </row>
    <row r="6" customFormat="false" ht="15" hidden="false" customHeight="false" outlineLevel="0" collapsed="false">
      <c r="A6" s="27" t="n">
        <v>46313</v>
      </c>
      <c r="B6" s="28" t="s">
        <v>162</v>
      </c>
      <c r="C6" s="28" t="n">
        <v>156</v>
      </c>
      <c r="D6" s="28" t="n">
        <v>161</v>
      </c>
      <c r="E6" s="29" t="n">
        <f aca="false">IF(OR(C6="",D6=""),"",C6+D6)</f>
        <v>317</v>
      </c>
      <c r="F6" s="31" t="n">
        <v>4.5</v>
      </c>
      <c r="G6" s="30" t="s">
        <v>163</v>
      </c>
    </row>
    <row r="7" customFormat="false" ht="15" hidden="false" customHeight="false" outlineLevel="0" collapsed="false">
      <c r="A7" s="27"/>
      <c r="B7" s="28"/>
      <c r="C7" s="28"/>
      <c r="D7" s="28"/>
      <c r="E7" s="29" t="str">
        <f aca="false">IF(OR(C7="",D7=""),"",C7+D7)</f>
        <v/>
      </c>
      <c r="F7" s="31"/>
      <c r="G7" s="30"/>
    </row>
    <row r="8" customFormat="false" ht="15" hidden="false" customHeight="false" outlineLevel="0" collapsed="false">
      <c r="A8" s="27"/>
      <c r="B8" s="28"/>
      <c r="C8" s="28"/>
      <c r="D8" s="28"/>
      <c r="E8" s="29" t="str">
        <f aca="false">IF(OR(C8="",D8=""),"",C8+D8)</f>
        <v/>
      </c>
      <c r="F8" s="31"/>
      <c r="G8" s="30"/>
    </row>
    <row r="9" customFormat="false" ht="15" hidden="false" customHeight="false" outlineLevel="0" collapsed="false">
      <c r="A9" s="27"/>
      <c r="B9" s="28"/>
      <c r="C9" s="28"/>
      <c r="D9" s="28"/>
      <c r="E9" s="29" t="str">
        <f aca="false">IF(OR(C9="",D9=""),"",C9+D9)</f>
        <v/>
      </c>
      <c r="F9" s="31"/>
      <c r="G9" s="30"/>
    </row>
    <row r="10" customFormat="false" ht="15" hidden="false" customHeight="false" outlineLevel="0" collapsed="false">
      <c r="A10" s="27"/>
      <c r="B10" s="28"/>
      <c r="C10" s="28"/>
      <c r="D10" s="28"/>
      <c r="E10" s="29" t="str">
        <f aca="false">IF(OR(C10="",D10=""),"",C10+D10)</f>
        <v/>
      </c>
      <c r="F10" s="31"/>
      <c r="G10" s="30"/>
    </row>
    <row r="11" customFormat="false" ht="15" hidden="false" customHeight="false" outlineLevel="0" collapsed="false">
      <c r="A11" s="27"/>
      <c r="B11" s="28"/>
      <c r="C11" s="28"/>
      <c r="D11" s="28"/>
      <c r="E11" s="29" t="str">
        <f aca="false">IF(OR(C11="",D11=""),"",C11+D11)</f>
        <v/>
      </c>
      <c r="F11" s="31"/>
      <c r="G11" s="30"/>
    </row>
    <row r="12" customFormat="false" ht="15" hidden="false" customHeight="false" outlineLevel="0" collapsed="false">
      <c r="A12" s="27"/>
      <c r="B12" s="28"/>
      <c r="C12" s="28"/>
      <c r="D12" s="28"/>
      <c r="E12" s="29" t="str">
        <f aca="false">IF(OR(C12="",D12=""),"",C12+D12)</f>
        <v/>
      </c>
      <c r="F12" s="31"/>
      <c r="G12" s="30"/>
    </row>
    <row r="13" customFormat="false" ht="15" hidden="false" customHeight="false" outlineLevel="0" collapsed="false">
      <c r="A13" s="27"/>
      <c r="B13" s="28"/>
      <c r="C13" s="28"/>
      <c r="D13" s="28"/>
      <c r="E13" s="29" t="str">
        <f aca="false">IF(OR(C13="",D13=""),"",C13+D13)</f>
        <v/>
      </c>
      <c r="F13" s="31"/>
      <c r="G13" s="30"/>
    </row>
    <row r="14" customFormat="false" ht="15" hidden="false" customHeight="false" outlineLevel="0" collapsed="false">
      <c r="A14" s="27"/>
      <c r="B14" s="28"/>
      <c r="C14" s="28"/>
      <c r="D14" s="28"/>
      <c r="E14" s="29" t="str">
        <f aca="false">IF(OR(C14="",D14=""),"",C14+D14)</f>
        <v/>
      </c>
      <c r="F14" s="31"/>
      <c r="G14" s="30"/>
    </row>
    <row r="15" customFormat="false" ht="15" hidden="false" customHeight="false" outlineLevel="0" collapsed="false">
      <c r="A15" s="27"/>
      <c r="B15" s="28"/>
      <c r="C15" s="28"/>
      <c r="D15" s="28"/>
      <c r="E15" s="29" t="str">
        <f aca="false">IF(OR(C15="",D15=""),"",C15+D15)</f>
        <v/>
      </c>
      <c r="F15" s="31"/>
      <c r="G15" s="30"/>
    </row>
    <row r="16" customFormat="false" ht="15" hidden="false" customHeight="false" outlineLevel="0" collapsed="false">
      <c r="A16" s="27"/>
      <c r="B16" s="28"/>
      <c r="C16" s="28"/>
      <c r="D16" s="28"/>
      <c r="E16" s="29" t="str">
        <f aca="false">IF(OR(C16="",D16=""),"",C16+D16)</f>
        <v/>
      </c>
      <c r="F16" s="31"/>
      <c r="G16" s="30"/>
    </row>
    <row r="17" customFormat="false" ht="15" hidden="false" customHeight="false" outlineLevel="0" collapsed="false">
      <c r="A17" s="27"/>
      <c r="B17" s="28"/>
      <c r="C17" s="28"/>
      <c r="D17" s="28"/>
      <c r="E17" s="29" t="str">
        <f aca="false">IF(OR(C17="",D17=""),"",C17+D17)</f>
        <v/>
      </c>
      <c r="F17" s="31"/>
      <c r="G17" s="30"/>
    </row>
    <row r="18" customFormat="false" ht="15" hidden="false" customHeight="false" outlineLevel="0" collapsed="false">
      <c r="A18" s="27"/>
      <c r="B18" s="28"/>
      <c r="C18" s="28"/>
      <c r="D18" s="28"/>
      <c r="E18" s="29" t="str">
        <f aca="false">IF(OR(C18="",D18=""),"",C18+D18)</f>
        <v/>
      </c>
      <c r="F18" s="31"/>
      <c r="G18" s="30"/>
    </row>
    <row r="19" customFormat="false" ht="15" hidden="false" customHeight="false" outlineLevel="0" collapsed="false">
      <c r="A19" s="27"/>
      <c r="B19" s="28"/>
      <c r="C19" s="28"/>
      <c r="D19" s="28"/>
      <c r="E19" s="29" t="str">
        <f aca="false">IF(OR(C19="",D19=""),"",C19+D19)</f>
        <v/>
      </c>
      <c r="F19" s="31"/>
      <c r="G19" s="30"/>
    </row>
    <row r="20" customFormat="false" ht="15" hidden="false" customHeight="false" outlineLevel="0" collapsed="false">
      <c r="A20" s="27"/>
      <c r="B20" s="28"/>
      <c r="C20" s="28"/>
      <c r="D20" s="28"/>
      <c r="E20" s="29" t="str">
        <f aca="false">IF(OR(C20="",D20=""),"",C20+D20)</f>
        <v/>
      </c>
      <c r="F20" s="31"/>
      <c r="G20" s="30"/>
    </row>
    <row r="21" customFormat="false" ht="15" hidden="false" customHeight="false" outlineLevel="0" collapsed="false">
      <c r="A21" s="27"/>
      <c r="B21" s="28"/>
      <c r="C21" s="28"/>
      <c r="D21" s="28"/>
      <c r="E21" s="29" t="str">
        <f aca="false">IF(OR(C21="",D21=""),"",C21+D21)</f>
        <v/>
      </c>
      <c r="F21" s="31"/>
      <c r="G21" s="30"/>
    </row>
    <row r="22" customFormat="false" ht="15" hidden="false" customHeight="false" outlineLevel="0" collapsed="false">
      <c r="A22" s="27"/>
      <c r="B22" s="28"/>
      <c r="C22" s="28"/>
      <c r="D22" s="28"/>
      <c r="E22" s="29" t="str">
        <f aca="false">IF(OR(C22="",D22=""),"",C22+D22)</f>
        <v/>
      </c>
      <c r="F22" s="31"/>
      <c r="G22" s="30"/>
    </row>
    <row r="23" customFormat="false" ht="15" hidden="false" customHeight="false" outlineLevel="0" collapsed="false">
      <c r="A23" s="27"/>
      <c r="B23" s="28"/>
      <c r="C23" s="28"/>
      <c r="D23" s="28"/>
      <c r="E23" s="29" t="str">
        <f aca="false">IF(OR(C23="",D23=""),"",C23+D23)</f>
        <v/>
      </c>
      <c r="F23" s="31"/>
      <c r="G23" s="30"/>
    </row>
    <row r="24" customFormat="false" ht="15" hidden="false" customHeight="false" outlineLevel="0" collapsed="false">
      <c r="A24" s="27"/>
      <c r="B24" s="28"/>
      <c r="C24" s="28"/>
      <c r="D24" s="28"/>
      <c r="E24" s="29" t="str">
        <f aca="false">IF(OR(C24="",D24=""),"",C24+D24)</f>
        <v/>
      </c>
      <c r="F24" s="31"/>
      <c r="G24" s="30"/>
    </row>
  </sheetData>
  <conditionalFormatting sqref="A5:G24">
    <cfRule type="expression" priority="2" aboveAverage="0" equalAverage="0" bottom="0" percent="0" rank="0" text="" dxfId="12">
      <formula>LEFT($G5,6)="SAMPLE"</formula>
    </cfRule>
  </conditionalFormatting>
  <dataValidations count="4">
    <dataValidation allowBlank="true" error="Enter a valid date." errorStyle="stop" errorTitle="Not allowed" operator="greaterThan" showDropDown="false" showErrorMessage="true" showInputMessage="false" sqref="A5:A24" type="date">
      <formula1>36526</formula1>
      <formula2>0</formula2>
    </dataValidation>
    <dataValidation allowBlank="true" error="Pick a value from the dropdown list." errorStyle="stop" errorTitle="Not allowed" operator="between" showDropDown="false" showErrorMessage="true" showInputMessage="false" sqref="B5:B24" type="list">
      <formula1>Lists!$Q$5:$Q$12</formula1>
      <formula2>0</formula2>
    </dataValidation>
    <dataValidation allowBlank="true" error="Section scores run from 130 to 170." errorStyle="stop" errorTitle="Not allowed" operator="between" showDropDown="false" showErrorMessage="true" showInputMessage="false" sqref="C5:D24" type="whole">
      <formula1>130</formula1>
      <formula2>170</formula2>
    </dataValidation>
    <dataValidation allowBlank="true" error="AWA runs from 0 to 6." errorStyle="stop" errorTitle="Not allowed" operator="between" showDropDown="false" showErrorMessage="true" showInputMessage="false" sqref="F5:F24" type="decimal">
      <formula1>0</formula1>
      <formula2>6</formula2>
    </dataValidation>
  </dataValidations>
  <printOptions headings="false" gridLines="false" gridLinesSet="true" horizontalCentered="false" verticalCentered="false"/>
  <pageMargins left="0.75" right="0.75" top="1" bottom="1" header="0.511811023622047" footer="0.511811023622047"/>
  <pageSetup paperSize="1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808080"/>
    <pageSetUpPr fitToPage="true"/>
  </sheetPr>
  <dimension ref="A1:T24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6"/>
    <col collapsed="false" customWidth="true" hidden="false" outlineLevel="0" max="2" min="2" style="0" width="10"/>
    <col collapsed="false" customWidth="true" hidden="false" outlineLevel="0" max="3" min="3" style="0" width="14"/>
    <col collapsed="false" customWidth="true" hidden="false" outlineLevel="0" max="4" min="4" style="0" width="3"/>
    <col collapsed="false" customWidth="true" hidden="false" outlineLevel="0" max="5" min="5" style="0" width="38"/>
    <col collapsed="false" customWidth="true" hidden="false" outlineLevel="0" max="6" min="6" style="0" width="12"/>
    <col collapsed="false" customWidth="true" hidden="false" outlineLevel="0" max="7" min="7" style="0" width="3"/>
    <col collapsed="false" customWidth="true" hidden="false" outlineLevel="0" max="8" min="8" style="0" width="32"/>
    <col collapsed="false" customWidth="true" hidden="false" outlineLevel="0" max="9" min="9" style="0" width="46"/>
    <col collapsed="false" customWidth="true" hidden="false" outlineLevel="0" max="10" min="10" style="0" width="3"/>
    <col collapsed="false" customWidth="true" hidden="false" outlineLevel="0" max="11" min="11" style="0" width="12"/>
    <col collapsed="false" customWidth="true" hidden="false" outlineLevel="0" max="12" min="12" style="0" width="3"/>
    <col collapsed="false" customWidth="true" hidden="false" outlineLevel="0" max="13" min="13" style="0" width="14"/>
    <col collapsed="false" customWidth="true" hidden="false" outlineLevel="0" max="14" min="14" style="0" width="3"/>
    <col collapsed="false" customWidth="true" hidden="false" outlineLevel="0" max="15" min="15" style="0" width="12"/>
    <col collapsed="false" customWidth="true" hidden="false" outlineLevel="0" max="16" min="16" style="0" width="3"/>
    <col collapsed="false" customWidth="true" hidden="false" outlineLevel="0" max="17" min="17" style="0" width="24"/>
    <col collapsed="false" customWidth="true" hidden="false" outlineLevel="0" max="18" min="18" style="0" width="3"/>
    <col collapsed="false" customWidth="true" hidden="false" outlineLevel="0" max="19" min="19" style="0" width="36"/>
    <col collapsed="false" customWidth="true" hidden="false" outlineLevel="0" max="20" min="20" style="0" width="9"/>
  </cols>
  <sheetData>
    <row r="1" customFormat="false" ht="19.7" hidden="false" customHeight="false" outlineLevel="0" collapsed="false">
      <c r="A1" s="1" t="s">
        <v>164</v>
      </c>
    </row>
    <row r="2" customFormat="false" ht="15" hidden="false" customHeight="false" outlineLevel="0" collapsed="false">
      <c r="A2" s="2" t="s">
        <v>165</v>
      </c>
    </row>
    <row r="3" customFormat="false" ht="15" hidden="false" customHeight="false" outlineLevel="0" collapsed="false">
      <c r="A3" s="36" t="s">
        <v>166</v>
      </c>
    </row>
    <row r="4" customFormat="false" ht="30" hidden="false" customHeight="true" outlineLevel="0" collapsed="false">
      <c r="A4" s="23" t="s">
        <v>89</v>
      </c>
      <c r="B4" s="23" t="s">
        <v>90</v>
      </c>
      <c r="C4" s="23" t="s">
        <v>167</v>
      </c>
      <c r="E4" s="23" t="s">
        <v>104</v>
      </c>
      <c r="F4" s="23" t="s">
        <v>168</v>
      </c>
      <c r="H4" s="23" t="s">
        <v>108</v>
      </c>
      <c r="I4" s="23" t="s">
        <v>169</v>
      </c>
      <c r="K4" s="23" t="s">
        <v>106</v>
      </c>
      <c r="M4" s="23" t="s">
        <v>107</v>
      </c>
      <c r="O4" s="23" t="s">
        <v>170</v>
      </c>
      <c r="Q4" s="23" t="s">
        <v>171</v>
      </c>
      <c r="S4" s="23" t="s">
        <v>172</v>
      </c>
      <c r="T4" s="23" t="s">
        <v>68</v>
      </c>
    </row>
    <row r="5" customFormat="false" ht="15" hidden="false" customHeight="false" outlineLevel="0" collapsed="false">
      <c r="A5" s="37" t="s">
        <v>53</v>
      </c>
      <c r="B5" s="37" t="s">
        <v>51</v>
      </c>
      <c r="C5" s="38" t="n">
        <v>70</v>
      </c>
      <c r="E5" s="37" t="s">
        <v>122</v>
      </c>
      <c r="F5" s="33" t="n">
        <f aca="false">COUNTIF(Mistakes!$D$5:$D$504,E5)+ROW()/100000</f>
        <v>2.00005</v>
      </c>
      <c r="H5" s="37" t="s">
        <v>126</v>
      </c>
      <c r="I5" s="37" t="s">
        <v>173</v>
      </c>
      <c r="K5" s="37" t="s">
        <v>131</v>
      </c>
      <c r="M5" s="37" t="s">
        <v>117</v>
      </c>
      <c r="O5" s="37" t="s">
        <v>121</v>
      </c>
      <c r="Q5" s="37" t="s">
        <v>162</v>
      </c>
      <c r="S5" s="37" t="s">
        <v>174</v>
      </c>
      <c r="T5" s="39" t="n">
        <v>7</v>
      </c>
    </row>
    <row r="6" customFormat="false" ht="15" hidden="false" customHeight="false" outlineLevel="0" collapsed="false">
      <c r="A6" s="37" t="s">
        <v>55</v>
      </c>
      <c r="B6" s="37" t="s">
        <v>51</v>
      </c>
      <c r="C6" s="38" t="n">
        <v>60</v>
      </c>
      <c r="E6" s="37" t="s">
        <v>114</v>
      </c>
      <c r="F6" s="33" t="n">
        <f aca="false">COUNTIF(Mistakes!$D$5:$D$504,E6)+ROW()/100000</f>
        <v>1.00006</v>
      </c>
      <c r="H6" s="37" t="s">
        <v>137</v>
      </c>
      <c r="I6" s="37" t="s">
        <v>175</v>
      </c>
      <c r="K6" s="37" t="s">
        <v>116</v>
      </c>
      <c r="M6" s="37" t="s">
        <v>125</v>
      </c>
      <c r="O6" s="37" t="s">
        <v>117</v>
      </c>
      <c r="Q6" s="37" t="s">
        <v>176</v>
      </c>
      <c r="S6" s="6" t="s">
        <v>177</v>
      </c>
    </row>
    <row r="7" customFormat="false" ht="15" hidden="false" customHeight="false" outlineLevel="0" collapsed="false">
      <c r="A7" s="37" t="s">
        <v>57</v>
      </c>
      <c r="B7" s="37" t="s">
        <v>51</v>
      </c>
      <c r="C7" s="38" t="n">
        <v>120</v>
      </c>
      <c r="E7" s="37" t="s">
        <v>178</v>
      </c>
      <c r="F7" s="33" t="n">
        <f aca="false">COUNTIF(Mistakes!$D$5:$D$504,E7)+ROW()/100000</f>
        <v>7E-005</v>
      </c>
      <c r="H7" s="37" t="s">
        <v>132</v>
      </c>
      <c r="I7" s="37" t="s">
        <v>179</v>
      </c>
      <c r="K7" s="37" t="s">
        <v>124</v>
      </c>
      <c r="Q7" s="37" t="s">
        <v>180</v>
      </c>
    </row>
    <row r="8" customFormat="false" ht="15" hidden="false" customHeight="false" outlineLevel="0" collapsed="false">
      <c r="A8" s="37" t="s">
        <v>59</v>
      </c>
      <c r="B8" s="37" t="s">
        <v>51</v>
      </c>
      <c r="C8" s="38" t="n">
        <v>110</v>
      </c>
      <c r="E8" s="37" t="s">
        <v>181</v>
      </c>
      <c r="F8" s="33" t="n">
        <f aca="false">COUNTIF(Mistakes!$D$5:$D$504,E8)+ROW()/100000</f>
        <v>8E-005</v>
      </c>
      <c r="H8" s="37" t="s">
        <v>118</v>
      </c>
      <c r="I8" s="37" t="s">
        <v>182</v>
      </c>
      <c r="Q8" s="37" t="s">
        <v>183</v>
      </c>
    </row>
    <row r="9" customFormat="false" ht="15" hidden="false" customHeight="false" outlineLevel="0" collapsed="false">
      <c r="A9" s="37" t="s">
        <v>65</v>
      </c>
      <c r="B9" s="37" t="s">
        <v>52</v>
      </c>
      <c r="C9" s="38" t="n">
        <v>75</v>
      </c>
      <c r="E9" s="37" t="s">
        <v>135</v>
      </c>
      <c r="F9" s="33" t="n">
        <f aca="false">COUNTIF(Mistakes!$D$5:$D$504,E9)+ROW()/100000</f>
        <v>1.00009</v>
      </c>
      <c r="H9" s="37" t="s">
        <v>142</v>
      </c>
      <c r="I9" s="37" t="s">
        <v>184</v>
      </c>
      <c r="Q9" s="37" t="s">
        <v>185</v>
      </c>
    </row>
    <row r="10" customFormat="false" ht="15" hidden="false" customHeight="false" outlineLevel="0" collapsed="false">
      <c r="A10" s="37" t="s">
        <v>66</v>
      </c>
      <c r="B10" s="37" t="s">
        <v>52</v>
      </c>
      <c r="C10" s="38" t="n">
        <v>115</v>
      </c>
      <c r="E10" s="37" t="s">
        <v>186</v>
      </c>
      <c r="F10" s="33" t="n">
        <f aca="false">COUNTIF(Mistakes!$D$5:$D$504,E10)+ROW()/100000</f>
        <v>0.0001</v>
      </c>
      <c r="H10" s="37" t="s">
        <v>187</v>
      </c>
      <c r="I10" s="37" t="s">
        <v>188</v>
      </c>
      <c r="Q10" s="37" t="s">
        <v>189</v>
      </c>
    </row>
    <row r="11" customFormat="false" ht="15" hidden="false" customHeight="false" outlineLevel="0" collapsed="false">
      <c r="A11" s="37" t="s">
        <v>69</v>
      </c>
      <c r="B11" s="37" t="s">
        <v>52</v>
      </c>
      <c r="C11" s="38" t="n">
        <v>120</v>
      </c>
      <c r="E11" s="37" t="s">
        <v>190</v>
      </c>
      <c r="F11" s="33" t="n">
        <f aca="false">COUNTIF(Mistakes!$D$5:$D$504,E11)+ROW()/100000</f>
        <v>0.00011</v>
      </c>
      <c r="H11" s="37" t="s">
        <v>191</v>
      </c>
      <c r="I11" s="37" t="s">
        <v>192</v>
      </c>
      <c r="Q11" s="37" t="s">
        <v>193</v>
      </c>
    </row>
    <row r="12" customFormat="false" ht="15" hidden="false" customHeight="false" outlineLevel="0" collapsed="false">
      <c r="A12" s="37" t="s">
        <v>71</v>
      </c>
      <c r="B12" s="37" t="s">
        <v>52</v>
      </c>
      <c r="C12" s="38" t="n">
        <v>110</v>
      </c>
      <c r="E12" s="37" t="s">
        <v>194</v>
      </c>
      <c r="F12" s="33" t="n">
        <f aca="false">COUNTIF(Mistakes!$D$5:$D$504,E12)+ROW()/100000</f>
        <v>0.00012</v>
      </c>
      <c r="Q12" s="37" t="s">
        <v>191</v>
      </c>
    </row>
    <row r="13" customFormat="false" ht="15" hidden="false" customHeight="false" outlineLevel="0" collapsed="false">
      <c r="A13" s="37" t="s">
        <v>73</v>
      </c>
      <c r="B13" s="37" t="s">
        <v>52</v>
      </c>
      <c r="C13" s="38" t="n">
        <v>120</v>
      </c>
      <c r="E13" s="37" t="s">
        <v>129</v>
      </c>
      <c r="F13" s="33" t="n">
        <f aca="false">COUNTIF(Mistakes!$D$5:$D$504,E13)+ROW()/100000</f>
        <v>1.00013</v>
      </c>
    </row>
    <row r="14" customFormat="false" ht="15" hidden="false" customHeight="false" outlineLevel="0" collapsed="false">
      <c r="A14" s="37" t="s">
        <v>61</v>
      </c>
      <c r="B14" s="37" t="s">
        <v>51</v>
      </c>
      <c r="C14" s="38" t="n">
        <v>91</v>
      </c>
      <c r="E14" s="37" t="s">
        <v>195</v>
      </c>
      <c r="F14" s="33" t="n">
        <f aca="false">COUNTIF(Mistakes!$D$5:$D$504,E14)+ROW()/100000</f>
        <v>0.00014</v>
      </c>
    </row>
    <row r="15" customFormat="false" ht="15" hidden="false" customHeight="false" outlineLevel="0" collapsed="false">
      <c r="A15" s="37" t="s">
        <v>75</v>
      </c>
      <c r="B15" s="37" t="s">
        <v>52</v>
      </c>
      <c r="C15" s="38" t="n">
        <v>104</v>
      </c>
      <c r="E15" s="37" t="s">
        <v>196</v>
      </c>
      <c r="F15" s="33" t="n">
        <f aca="false">COUNTIF(Mistakes!$D$5:$D$504,E15)+ROW()/100000</f>
        <v>0.00015</v>
      </c>
    </row>
    <row r="16" customFormat="false" ht="15" hidden="false" customHeight="false" outlineLevel="0" collapsed="false">
      <c r="E16" s="37" t="s">
        <v>197</v>
      </c>
      <c r="F16" s="33" t="n">
        <f aca="false">COUNTIF(Mistakes!$D$5:$D$504,E16)+ROW()/100000</f>
        <v>0.00016</v>
      </c>
    </row>
    <row r="17" customFormat="false" ht="15" hidden="false" customHeight="false" outlineLevel="0" collapsed="false">
      <c r="E17" s="37" t="s">
        <v>148</v>
      </c>
      <c r="F17" s="33" t="n">
        <f aca="false">COUNTIF(Mistakes!$D$5:$D$504,E17)+ROW()/100000</f>
        <v>1.00017</v>
      </c>
    </row>
    <row r="18" customFormat="false" ht="15" hidden="false" customHeight="false" outlineLevel="0" collapsed="false">
      <c r="A18" s="6" t="s">
        <v>198</v>
      </c>
      <c r="E18" s="37" t="s">
        <v>199</v>
      </c>
      <c r="F18" s="33" t="n">
        <f aca="false">COUNTIF(Mistakes!$D$5:$D$504,E18)+ROW()/100000</f>
        <v>0.00018</v>
      </c>
    </row>
    <row r="19" customFormat="false" ht="15" hidden="false" customHeight="false" outlineLevel="0" collapsed="false">
      <c r="A19" s="6" t="s">
        <v>200</v>
      </c>
      <c r="E19" s="37" t="s">
        <v>201</v>
      </c>
      <c r="F19" s="33" t="n">
        <f aca="false">COUNTIF(Mistakes!$D$5:$D$504,E19)+ROW()/100000</f>
        <v>0.00019</v>
      </c>
    </row>
    <row r="20" customFormat="false" ht="15" hidden="false" customHeight="false" outlineLevel="0" collapsed="false">
      <c r="E20" s="37" t="s">
        <v>140</v>
      </c>
      <c r="F20" s="33" t="n">
        <f aca="false">COUNTIF(Mistakes!$D$5:$D$504,E20)+ROW()/100000</f>
        <v>1.0002</v>
      </c>
    </row>
    <row r="21" customFormat="false" ht="15" hidden="false" customHeight="false" outlineLevel="0" collapsed="false">
      <c r="E21" s="37" t="s">
        <v>202</v>
      </c>
      <c r="F21" s="33" t="n">
        <f aca="false">COUNTIF(Mistakes!$D$5:$D$504,E21)+ROW()/100000</f>
        <v>0.00021</v>
      </c>
    </row>
    <row r="22" customFormat="false" ht="15" hidden="false" customHeight="false" outlineLevel="0" collapsed="false">
      <c r="E22" s="37" t="s">
        <v>203</v>
      </c>
      <c r="F22" s="33" t="n">
        <f aca="false">COUNTIF(Mistakes!$D$5:$D$504,E22)+ROW()/100000</f>
        <v>0.00022</v>
      </c>
    </row>
    <row r="23" customFormat="false" ht="15" hidden="false" customHeight="false" outlineLevel="0" collapsed="false">
      <c r="E23" s="37" t="s">
        <v>152</v>
      </c>
      <c r="F23" s="33" t="n">
        <f aca="false">COUNTIF(Mistakes!$D$5:$D$504,E23)+ROW()/100000</f>
        <v>1.00023</v>
      </c>
    </row>
    <row r="24" customFormat="false" ht="15" hidden="false" customHeight="false" outlineLevel="0" collapsed="false">
      <c r="E24" s="37" t="s">
        <v>204</v>
      </c>
      <c r="F24" s="33" t="n">
        <f aca="false">COUNTIF(Mistakes!$D$5:$D$504,E24)+ROW()/100000</f>
        <v>0.00024</v>
      </c>
    </row>
  </sheetData>
  <dataValidations count="2">
    <dataValidation allowBlank="true" error="Target: 10 to 600 seconds." errorStyle="stop" errorTitle="Not allowed" operator="between" showDropDown="false" showErrorMessage="true" showInputMessage="false" sqref="C5:C15" type="whole">
      <formula1>10</formula1>
      <formula2>600</formula2>
    </dataValidation>
    <dataValidation allowBlank="true" error="Enter 1 to 60 days." errorStyle="stop" errorTitle="Not allowed" operator="between" showDropDown="false" showErrorMessage="true" showInputMessage="false" sqref="T5" type="whole">
      <formula1>1</formula1>
      <formula2>60</formula2>
    </dataValidation>
  </dataValidations>
  <printOptions headings="false" gridLines="false" gridLinesSet="true" horizontalCentered="false" verticalCentered="false"/>
  <pageMargins left="0.75" right="0.75" top="1" bottom="1" header="0.511811023622047" footer="0.511811023622047"/>
  <pageSetup paperSize="1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LibreOffice/24.2.7.2$Linux_X86_64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2026-10-25T07:44:47Z</dcterms:created>
  <dc:creator>openpyxl</dc:creator>
  <dc:description/>
  <dc:language>en-US</dc:language>
  <cp:lastModifiedBy/>
  <dcterms:modified xsi:type="dcterms:W3CDTF">2026-10-25T08:44:51Z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